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nes\Documents\04 NABAVA\VIKTOR LENAC\05.Sustav dizalice topline\3. Objava\"/>
    </mc:Choice>
  </mc:AlternateContent>
  <xr:revisionPtr revIDLastSave="0" documentId="13_ncr:1_{4923CD45-992C-490C-A15C-CF7F79B5186C}" xr6:coauthVersionLast="47" xr6:coauthVersionMax="47" xr10:uidLastSave="{00000000-0000-0000-0000-000000000000}"/>
  <bookViews>
    <workbookView xWindow="-120" yWindow="-120" windowWidth="29040" windowHeight="15720" tabRatio="500" xr2:uid="{00000000-000D-0000-FFFF-FFFF00000000}"/>
  </bookViews>
  <sheets>
    <sheet name="TROŠKOVNIK" sheetId="1" r:id="rId1"/>
  </sheets>
  <definedNames>
    <definedName name="_xlnm.Print_Titles" localSheetId="0">TROŠKOVNIK!$63:$65</definedName>
    <definedName name="_xlnm.Print_Area" localSheetId="0">TROŠKOVNIK!$A$1:$H$286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H227" i="1" l="1"/>
  <c r="H225" i="1"/>
  <c r="H218" i="1"/>
  <c r="H217" i="1"/>
  <c r="H216" i="1"/>
  <c r="H215" i="1"/>
  <c r="H211" i="1"/>
  <c r="H210" i="1"/>
  <c r="H209" i="1"/>
  <c r="H208" i="1"/>
  <c r="H207" i="1"/>
  <c r="H202" i="1"/>
  <c r="H201" i="1"/>
  <c r="H200" i="1"/>
  <c r="H199" i="1"/>
  <c r="H198" i="1"/>
  <c r="H197" i="1"/>
  <c r="H196" i="1"/>
  <c r="H195" i="1"/>
  <c r="H194" i="1"/>
  <c r="H193" i="1"/>
  <c r="H192" i="1"/>
  <c r="H191" i="1"/>
  <c r="H190" i="1"/>
  <c r="H189" i="1"/>
  <c r="H188" i="1"/>
  <c r="H187" i="1"/>
  <c r="H183" i="1"/>
  <c r="H182" i="1"/>
  <c r="H181" i="1"/>
  <c r="H177" i="1"/>
  <c r="H176" i="1"/>
  <c r="H175" i="1"/>
  <c r="H174" i="1"/>
  <c r="H173" i="1"/>
  <c r="H172" i="1"/>
  <c r="H171" i="1"/>
  <c r="H170" i="1"/>
  <c r="H169" i="1"/>
  <c r="H168" i="1"/>
  <c r="H167" i="1"/>
  <c r="H166" i="1"/>
  <c r="H165" i="1"/>
  <c r="H164" i="1"/>
  <c r="H163" i="1"/>
  <c r="H162" i="1"/>
  <c r="H152" i="1"/>
  <c r="H150" i="1"/>
  <c r="H149" i="1"/>
  <c r="H148" i="1"/>
  <c r="H147" i="1"/>
  <c r="H145" i="1"/>
  <c r="H144" i="1"/>
  <c r="H143" i="1"/>
  <c r="H140" i="1"/>
  <c r="H139" i="1"/>
  <c r="H134" i="1"/>
  <c r="H133" i="1"/>
  <c r="H132" i="1"/>
  <c r="H131" i="1"/>
  <c r="H130" i="1"/>
  <c r="H129" i="1"/>
  <c r="H128" i="1"/>
  <c r="H127" i="1"/>
  <c r="H126" i="1"/>
  <c r="H125" i="1"/>
  <c r="H123" i="1"/>
  <c r="H136" i="1"/>
  <c r="H135" i="1"/>
  <c r="H120" i="1"/>
  <c r="H119" i="1"/>
  <c r="H118" i="1"/>
  <c r="H114" i="1"/>
  <c r="H113" i="1"/>
  <c r="H112" i="1"/>
  <c r="H111" i="1"/>
  <c r="H110" i="1"/>
  <c r="H108" i="1"/>
  <c r="H107" i="1"/>
  <c r="H106" i="1"/>
  <c r="H105" i="1"/>
  <c r="H104" i="1"/>
  <c r="H103" i="1"/>
  <c r="H102" i="1"/>
  <c r="H101" i="1"/>
  <c r="H100" i="1"/>
  <c r="H98" i="1"/>
  <c r="H97" i="1"/>
  <c r="H95" i="1"/>
  <c r="H93" i="1"/>
  <c r="H92" i="1"/>
  <c r="H91" i="1"/>
  <c r="H90" i="1"/>
  <c r="H89" i="1"/>
  <c r="H88" i="1"/>
  <c r="H87" i="1"/>
  <c r="H84" i="1"/>
  <c r="H83" i="1"/>
  <c r="H82" i="1"/>
  <c r="H81" i="1"/>
  <c r="H80" i="1"/>
  <c r="H79" i="1"/>
  <c r="H78" i="1"/>
  <c r="H77" i="1"/>
  <c r="H76" i="1"/>
  <c r="H75" i="1"/>
  <c r="H74" i="1"/>
  <c r="H73" i="1"/>
  <c r="H72" i="1"/>
  <c r="H71" i="1"/>
  <c r="H70" i="1"/>
  <c r="H69" i="1"/>
  <c r="H68" i="1"/>
  <c r="H250" i="1" l="1"/>
  <c r="D270" i="1" l="1"/>
  <c r="D282" i="1" s="1"/>
  <c r="A270" i="1"/>
  <c r="A282" i="1" s="1"/>
  <c r="H268" i="1"/>
  <c r="H266" i="1"/>
  <c r="H264" i="1"/>
  <c r="H262" i="1"/>
  <c r="H260" i="1"/>
  <c r="H259" i="1"/>
  <c r="H258" i="1"/>
  <c r="H257" i="1"/>
  <c r="H256" i="1"/>
  <c r="H255" i="1"/>
  <c r="H254" i="1"/>
  <c r="H253" i="1"/>
  <c r="D229" i="1"/>
  <c r="D238" i="1" s="1"/>
  <c r="A229" i="1"/>
  <c r="A238" i="1" s="1"/>
  <c r="D220" i="1"/>
  <c r="D237" i="1" s="1"/>
  <c r="A220" i="1"/>
  <c r="A237" i="1" s="1"/>
  <c r="F212" i="1"/>
  <c r="H212" i="1" s="1"/>
  <c r="F206" i="1"/>
  <c r="H206" i="1" s="1"/>
  <c r="F186" i="1"/>
  <c r="F180" i="1"/>
  <c r="H180" i="1" s="1"/>
  <c r="D154" i="1"/>
  <c r="D277" i="1" s="1"/>
  <c r="A154" i="1"/>
  <c r="A236" i="1" s="1"/>
  <c r="F124" i="1"/>
  <c r="H124" i="1" s="1"/>
  <c r="F115" i="1"/>
  <c r="H115" i="1" s="1"/>
  <c r="F109" i="1"/>
  <c r="H109" i="1" s="1"/>
  <c r="F99" i="1"/>
  <c r="H99" i="1" s="1"/>
  <c r="F96" i="1"/>
  <c r="H96" i="1" s="1"/>
  <c r="F94" i="1"/>
  <c r="H94" i="1" s="1"/>
  <c r="H154" i="1" l="1"/>
  <c r="H277" i="1" s="1"/>
  <c r="F205" i="1"/>
  <c r="H205" i="1" s="1"/>
  <c r="H186" i="1"/>
  <c r="H270" i="1"/>
  <c r="H282" i="1" s="1"/>
  <c r="H229" i="1"/>
  <c r="H238" i="1" s="1"/>
  <c r="D236" i="1"/>
  <c r="A279" i="1"/>
  <c r="A278" i="1"/>
  <c r="D279" i="1"/>
  <c r="A277" i="1"/>
  <c r="D278" i="1"/>
  <c r="H220" i="1" l="1"/>
  <c r="H278" i="1" s="1"/>
  <c r="H236" i="1"/>
  <c r="H279" i="1"/>
  <c r="H237" i="1" l="1"/>
  <c r="H239" i="1" s="1"/>
  <c r="H280" i="1"/>
  <c r="H284" i="1" s="1"/>
</calcChain>
</file>

<file path=xl/sharedStrings.xml><?xml version="1.0" encoding="utf-8"?>
<sst xmlns="http://schemas.openxmlformats.org/spreadsheetml/2006/main" count="787" uniqueCount="262">
  <si>
    <t>Naručitelj:</t>
  </si>
  <si>
    <t>Brodogradilište Viktor Lenac d.d. Rijeka | Martinšćica b.b. | 51000 Rijeka</t>
  </si>
  <si>
    <t xml:space="preserve">Objekt: </t>
  </si>
  <si>
    <t>Instalacije za unaprjeđenje sustava grijanja dizalicom topline - zahvat mora i dodatna dizalica topline</t>
  </si>
  <si>
    <t>Lokacija:</t>
  </si>
  <si>
    <t>Brodogradilište Viktort Lenac – Martinšćica – Rijeka k.č. 6071/14, 6071/1, k.o. 324612, Kostrena Lucija</t>
  </si>
  <si>
    <t>Naziv projekta:</t>
  </si>
  <si>
    <t>Zahvat mora i nova dodatna dizalica topline za nadopunu sustava grijanja zone Stara Martinšćica (TOST 2)</t>
  </si>
  <si>
    <t>Zajednička oznaka:</t>
  </si>
  <si>
    <t>VL-ZM-23</t>
  </si>
  <si>
    <t>Knjiga:</t>
  </si>
  <si>
    <t>1/2</t>
  </si>
  <si>
    <t>Oznaka projekta:</t>
  </si>
  <si>
    <t>GP-23-05-ST</t>
  </si>
  <si>
    <t>Revizija:</t>
  </si>
  <si>
    <t>00</t>
  </si>
  <si>
    <t>Vrsta projekta:</t>
  </si>
  <si>
    <t>Strojarski projekt</t>
  </si>
  <si>
    <t>Razina projekta:</t>
  </si>
  <si>
    <t>Glavni i izvedbeni</t>
  </si>
  <si>
    <t>Projektant:</t>
  </si>
  <si>
    <t>Zvonimir Žarkovac, dipl.ing.str.  HKIS/br.up. 564</t>
  </si>
  <si>
    <t>2/2</t>
  </si>
  <si>
    <t>GP-23-05-EL</t>
  </si>
  <si>
    <t>Elektro projekt</t>
  </si>
  <si>
    <t>Dragan Boca, mag.ing.el. HKIE br.up. 3428</t>
  </si>
  <si>
    <t>Direktor:</t>
  </si>
  <si>
    <t>Krešimir Šekimić, dipl.ing.str.</t>
  </si>
  <si>
    <t>Datum:</t>
  </si>
  <si>
    <t>srpanj 2023.</t>
  </si>
  <si>
    <t>UVOD</t>
  </si>
  <si>
    <t>Sav specificirani materijal nuditi kao dobavu i ugradnju do pune funkcionalnosti,  prema uputama iz Uvoda, bez obzira na napomene o dobavi i ugradnji u opisu pojedinih stavki.</t>
  </si>
  <si>
    <t>Definicija NHČ: NHČ je nehrđajući čelik s udjelom molibdena od 2% ili više, kroma od 16% ili više, nikla od 10% ili više, sadržaj ugljika 0,07% (poželjno 0,03%) ili manje.</t>
  </si>
  <si>
    <t>Svi radovi te dobava i ugradnja materijala iz nehrđajućeg čelika trebaju uključiti dodatne troškove zbog:
- Pasivizacija zone zavara i zone utjecaja topline, prema tehničkim uvjetima iz projektne dokumentacije.
- Korištenje alata iz odgovarajućih materijala i zaštita koje osiguravaju da neće doći do zagađenja osnovnog i dodatnog materijala cjevovoda.
- Pričvršćenje na nosače koji nisu iz istog materijala izvestsi uz gumenu ili drugu zaštitu izi umjetnih materijala koji nemaju utjecaj ili mogućnosti kontaminacije INOX materijala.
- Predvidjeti proizvode koji nisu toksični ili postupke za čišćenje od ostataka proizvoda prije uranjanja u more i stavljanja u uporabu.</t>
  </si>
  <si>
    <t xml:space="preserve">Sve radove izvesti od kvalitetnog materijala,  prema opisu pojedinih stavaka troškovnika i uvodnih općih opisa pojedinih grupa radova, detaljima i pismenim naređenjima. Za sve radove treba primjenjivati tehničke propise, građevinske norme. Izvedba radova </t>
  </si>
  <si>
    <t>Svi materijali koji se ugrađuju moraju zadovoljiti  uvjete iz Tehničkog propisa o građevnim proizvodima.</t>
  </si>
  <si>
    <t>Izvoditelj radova dužan je prije početka radova kontrolirati kote postojećeg terena u odnosu na relativnu +/- 0,00 kotu kod svih ulaza i kod svih unutarnjih podnih ploča.</t>
  </si>
  <si>
    <t>Ukoliko se ukažu eventualne nejednakosti između projekata i stanja na gradilištu izvoditelj radova dužan je  pravovremeno obavijestiti investitora i projektanta i zatražiti objašnjenja.</t>
  </si>
  <si>
    <t>Sve mjere u planovima provjeriti u naravi. Svu kontrolu vršiti bez posebne naplate.</t>
  </si>
  <si>
    <t>Sve štete učinjene prilikom rada na vlastitim ili tuđim radovima moraju se ukloniti na račun počinitelja.</t>
  </si>
  <si>
    <t>Svi nekvalitetni radovi imaju se otkloniti i zamijeniti ispravnim, bez bilo kakve odštete od strane investitora.</t>
  </si>
  <si>
    <t>Svi povećani troškovi i količine radova koje neće biti potvrđene od projektanta i nadzornog inženjera, neće se moći priznati u obračunu.</t>
  </si>
  <si>
    <t>Jedinična cijena sadrži sve ono nabrojano kod opisa pojedine grupe radova te se na taj način vrši i obračun istih.</t>
  </si>
  <si>
    <t>Jedinične cijene primjenjivati će se na izvedene količine bez obzira u kojem postotku iste odstupaju od količine u troškovniku.</t>
  </si>
  <si>
    <t>Izvedeni radovi moraju u cijelosti odgovarati opisu iz troškovnika, a u tu svrhu investitor ima pravo zatražiti izvođača uzorke, koji se čuvaju u upravi gradilišta, te izvedeni radovi moraju istima u potpunosti odgovarati.</t>
  </si>
  <si>
    <t>U jedinične cijene mora biti uračunat sav potreban rad i materijal za izradu kompletnih stavki troškovnika, svi potrebni prijevozi i prijenosi, uskladištenja, skele, dizalice, unutarnje i vanjske komunikacije na radilištu, te faktori radne snage i poslovanja tvrtke Ponuditelja potrebni za punu gotovost predmetnih instalacija.</t>
  </si>
  <si>
    <t>Gotovost pojedinih stavki potvrđuje nadzorni inženjer.</t>
  </si>
  <si>
    <t>Prije narudžbe opreme i materijala, kod pojedinih isporučitelja potrebno je zatražiti provjeru i potvrdu svih elemenata opisanih u troškovniku, a vezano za njihovu kompletiranost i funkcionalnost.</t>
  </si>
  <si>
    <t>Sastavni dio ovog troškovnika je Glavni projekt iz naslova, kojeg se Ponuditelj mora pridržavati kod nuđenja, ugovaranja i izvođenja radova (vidjeti poglavlja Tehnički opis te Opći i tehnički uvjeti za izvođenje).</t>
  </si>
  <si>
    <t>Ovaj troškovnik odnosno specifikacija opreme, materijala i radova izrađen je temeljem gore navedenog projekta.</t>
  </si>
  <si>
    <t>Prije narudžbe opreme potrebno je provjeriti specifikaciju opreme s dobavljačima.</t>
  </si>
  <si>
    <t>U cijenu radova uključiti prijavljivanje radova nadležnim institucijama kao i provođenje potrebnih zaštitnih mjera kako ne bi došlo do ugrožavanja ljudskih života i imovine prilikom izvođenja radova.</t>
  </si>
  <si>
    <t>Svi radovi demontaže i odvoza na deponij odnose se na odvoz na reciklažno dvorište ili drugi ekološki oblik zbrinjavanja, uz dostavu potvrde za zbrinjavanje Investitoru.</t>
  </si>
  <si>
    <t>R.br.</t>
  </si>
  <si>
    <t>Opis</t>
  </si>
  <si>
    <t>Mjera</t>
  </si>
  <si>
    <t>Kol.</t>
  </si>
  <si>
    <t>A</t>
  </si>
  <si>
    <t>ZAHVAT MORA</t>
  </si>
  <si>
    <t>kompl.</t>
  </si>
  <si>
    <t>.1</t>
  </si>
  <si>
    <t>.2</t>
  </si>
  <si>
    <t>.3</t>
  </si>
  <si>
    <t>m^3</t>
  </si>
  <si>
    <t>.4</t>
  </si>
  <si>
    <t>.5</t>
  </si>
  <si>
    <t>Cjevovodi iz PEHD za spoj crpki mora na postojeći PEHD cjevovode usisa i tlačnog voda morske vode te za usisnu trasu cjevovoda na vezu 7. Stavka uključuje sve fitinge, koljena, T komade, materijal za brtvljenje i spajanje, do pune gotovosti.</t>
  </si>
  <si>
    <t>Dobava i ugradnjaPEHD cjevovod D90x5,4 SDR17 PN10 – u kolutu, komplet s fitinzima i spojnicama – cjevovod položiti/provući kroz postojeći energetski kanal i dijelom u novom energetskom kanalu.</t>
  </si>
  <si>
    <t>m</t>
  </si>
  <si>
    <t>Dobava i ugradnja: Koljena 90° za PEHD D90</t>
  </si>
  <si>
    <t>Dobava i ugradnja tuljca sa letećom prirubnicom dimenzije DN80 PN10</t>
  </si>
  <si>
    <t>Dobava i ugradnja brtvenog i spojnog materijala za spoj leteće prirubnice na PEHD cjevovodu sa grlatom prirubnicom iz NHČ, dimenzija DN80 PN10/16 (vijčani i brtveni materijal za prirubnički spoj primjenjiv za nehrđajuće čelike)</t>
  </si>
  <si>
    <t>Dobava i ugradnja ravne spojnice za nastavljanje postojećeg PEHD D90 cjevovoda, uključivo presjecanje postojećeg cjevovoda na pogodnoj poziciji te obrada završetaka prije ulaganja u spojnicu.</t>
  </si>
  <si>
    <t>.6</t>
  </si>
  <si>
    <t>Dobava i ugradnja PEHD cjevovoda D125x7,4 SDR17 PN10 – u kolutu ili ravnih palica s uključenom cijenom ravnih spojnica, komplet s fitinzima i spojnicama – cjevovod položiti/provući po obalnom rubu veza 8, ispod postojećih čeličnih cijevi, položiti na tlo i učvrstiti perforiranim trakama, vijcima i tiplama za beton u morskom okruženju iz NHČ.</t>
  </si>
  <si>
    <t>.7</t>
  </si>
  <si>
    <t>Dobava i ugradnja: Koljena 90° za PEHD D125</t>
  </si>
  <si>
    <t>kom.</t>
  </si>
  <si>
    <t>.8</t>
  </si>
  <si>
    <t>Dobava i ugradnja tuljca sa letećom prirubnicom dimenzije DN100 PN10</t>
  </si>
  <si>
    <t>.9</t>
  </si>
  <si>
    <r>
      <rPr>
        <sz val="10.5"/>
        <rFont val="Liberation Sans Narrow"/>
        <family val="2"/>
        <charset val="238"/>
      </rPr>
      <t>Dobava i ugradnja brtvenog i spojnog materijala za spoj leteće prirubnice na PEHD cjevovodu sa grlatom prirubnicom iz</t>
    </r>
    <r>
      <rPr>
        <sz val="10.5"/>
        <color rgb="FFC5000B"/>
        <rFont val="Liberation Sans Narrow"/>
        <family val="2"/>
        <charset val="238"/>
      </rPr>
      <t xml:space="preserve"> NHČ</t>
    </r>
    <r>
      <rPr>
        <sz val="10.5"/>
        <rFont val="Liberation Sans Narrow"/>
        <family val="2"/>
        <charset val="238"/>
      </rPr>
      <t>, dimenzija DN100 PN10/16 (vijčani i brtveni materijal za prirubnički spoj)</t>
    </r>
  </si>
  <si>
    <t>.10</t>
  </si>
  <si>
    <t>Dobava i ugradnja cijevi alkaten PEHD D32x2,0 SDR17 PN10</t>
  </si>
  <si>
    <t>.11</t>
  </si>
  <si>
    <t>Dobava i ugradnja T komada za Alkaten PEHD D32x2,0 SDR17 PN10</t>
  </si>
  <si>
    <t>.12</t>
  </si>
  <si>
    <t>Dobava i ugradnja koljena 90° za Alkaten PEHD D32x2,0 SDR17 PN10</t>
  </si>
  <si>
    <t>.13</t>
  </si>
  <si>
    <t>Dobava i ugradnja prijelaznog komada za navojni spoj 1” za Alkaten PEHD D32x2,0 SDR17 PN10</t>
  </si>
  <si>
    <t>.14</t>
  </si>
  <si>
    <t>Oslonci iz crnog čeličnog meterijala toplo cinčano. Oslonci se izrađuju iz crnih čeličnih profila spojenih REL ili plinskim zavarivanjem, koji se po izradi elemenata toplo cinčaju i bojaju epoksi zaštitnim premazima za nanošenje na cinčane površine, u tri sloja.</t>
  </si>
  <si>
    <t>kg</t>
  </si>
  <si>
    <t>.15</t>
  </si>
  <si>
    <t>Bušenje te dobava i ugradnja tipli za beton iz pocinčanog materijala.</t>
  </si>
  <si>
    <t>.16</t>
  </si>
  <si>
    <t>Pričvrsni vijak i obujmice za cijevi promjera do 125mm sa gumenom podlogom.</t>
  </si>
  <si>
    <t>Čelični prokrom cjevovodi za transport mora. Cjevovode izraditi iz NHČ (vidi definiciju u uvodnom opisu) ili drugog odgovarajućeg materijala za primjenu za transport morske vode temperature od 0 do 30 °C, uz odobrenje Investitora ili nadzornog inženjera. U jediničnim cijenama predvidjeti dobavu i ugradnju svih elemenata sa uračunatim troškovima rada, osnovnog i dodatnog materijala te toplinske i kemijske obrade (pasivizacije) zavarenih spojeva. U jedinične stavke uključiti korištenje alata za obradu NHČ materijala te izradu tehnologije zavarivanja u skladu s korištenim materijalom.</t>
  </si>
  <si>
    <t>Cijev DN100 Dv114,3×3,6 mm</t>
  </si>
  <si>
    <t>Cijev DN80 Dv88,9×3,2 mm</t>
  </si>
  <si>
    <t>Cijev DN65 Dv76,1×2,9 mm</t>
  </si>
  <si>
    <t>Cijev DN25 Dv33,7×2,6 mm</t>
  </si>
  <si>
    <t>Cijev DN15 Dv21,3×2,0 mm</t>
  </si>
  <si>
    <t>Grlata prirubnica DN100 PN6</t>
  </si>
  <si>
    <t>Grlata prirubnica DN100 PN10/16</t>
  </si>
  <si>
    <t>Grlata prirubnica DN80 PN6</t>
  </si>
  <si>
    <t>Grlata prirubnica DN65 PN6</t>
  </si>
  <si>
    <t>Grlata prirubnica DN50 PN6</t>
  </si>
  <si>
    <t>Grlata prirubnica DN25 PN6</t>
  </si>
  <si>
    <t>Štuc za cijev 1”</t>
  </si>
  <si>
    <t>Štuc za cijev 1/2”</t>
  </si>
  <si>
    <t>Redukcija DN100/DN65 (Dv114,3/76,1×3,6 mm)</t>
  </si>
  <si>
    <t>Redukcija DN100/DN25 (Dv114,3/33,7×3,6 mm)</t>
  </si>
  <si>
    <t>Redukcija DN80/DN65 (Dv88,9/76,1×3,2 mm)</t>
  </si>
  <si>
    <t>.17</t>
  </si>
  <si>
    <t>Redukcija DN80/DN50 (Dv88,9/60,3×2,9 mm)</t>
  </si>
  <si>
    <t>.18</t>
  </si>
  <si>
    <t>Redukcija DN80/DN25 (Dv88,9/33,7×2,9 mm)</t>
  </si>
  <si>
    <t>.19</t>
  </si>
  <si>
    <t>Redukcija DN80/DN15 (Dv88,9/21,3×2,9 mm)</t>
  </si>
  <si>
    <t>.20</t>
  </si>
  <si>
    <t>Redukcija DN25/DN15 (Dv33,7/21,3×2,9 mm)</t>
  </si>
  <si>
    <t>.21</t>
  </si>
  <si>
    <t>Redukcija DN25/DN10 (Dv33,7/17,2×2,9 mm)</t>
  </si>
  <si>
    <t>.22</t>
  </si>
  <si>
    <t>Cijevni luk 90° DN100 Dv114,3×3,6 mm r=152,5 mm ili veći</t>
  </si>
  <si>
    <t>.23</t>
  </si>
  <si>
    <t>Cijevni luk 90° DN80 Dv88,9×3,2 mm r=114,5 mm ili veći</t>
  </si>
  <si>
    <t>.24</t>
  </si>
  <si>
    <t>Cijevni luk 90° DN65 Dv76,1×2,9 mm r=95 mm ili veći</t>
  </si>
  <si>
    <t>.25</t>
  </si>
  <si>
    <t>Cijevni luk 90° DN25 Dv33,7×2,6 mm r=38mm ili veći</t>
  </si>
  <si>
    <t>.26</t>
  </si>
  <si>
    <t>T komad DN100 (114,3×3,6)</t>
  </si>
  <si>
    <t>.27</t>
  </si>
  <si>
    <t>T komad DN80 (88,9×3,2)</t>
  </si>
  <si>
    <t>.28</t>
  </si>
  <si>
    <t>T komad DN25 (33,7×2,6)</t>
  </si>
  <si>
    <t>.29</t>
  </si>
  <si>
    <t>Izrada provrta na osnovnom cjevovodu DN50÷DN100 te dobava i ugradnja kolčaka s unutarnjim navojem 1/2” za ugradnju čahure osjetnika temperature ili manometra.</t>
  </si>
  <si>
    <t>Razni priključni i prijelazni elementi</t>
  </si>
  <si>
    <t>Sedlo, poluspojnica ili druga izvedba priključka na cjevovod tehnološke vode DN100, odnosno prema izvedbi postojećeg cjevovoda tehnološke vode i izvidu na objektu s odgovarajućim nastavkom za PEHD cjevovod D32. Tehnološka voda služi za potrebe inicijalnog punjenja i ispiranja cjevovoda mora</t>
  </si>
  <si>
    <t>Prijalazni komadi, holenderi ili prirubnice za spoj postojećeg izmjenjivača IT1 na NHČ cjevovod mora DN50. Priključak na izmjenjivaču je 2”. Jediničan obračun za dva priključka (polaz i povrat)</t>
  </si>
  <si>
    <t>Prijalazni komadi, holenderi ili prirubnice za spoj novog izmjenjivača IT2 na NHČ cjevovod mora DN80. Priključak na izmjenjivaču je DN100. Jediničan obračun za dva priključka (polaz i povrat)</t>
  </si>
  <si>
    <t>Kuglasti ventil DN100 PN6</t>
  </si>
  <si>
    <t>Kuglasti ventil DN80 PN6</t>
  </si>
  <si>
    <t>Kuglasti ventil DN65 PN10/16</t>
  </si>
  <si>
    <t>Kuglasti ventil DN65 PN6</t>
  </si>
  <si>
    <t>Kuglasti ventil navojne izvedbe DN50 R2”</t>
  </si>
  <si>
    <t>Kuglasti ventil DN25 PN10/16</t>
  </si>
  <si>
    <t>Kuglasti ventil navojne izvedbe DN25 R1”</t>
  </si>
  <si>
    <t>Kuglasti ventil navojne izvedbe DN15 R1/2”</t>
  </si>
  <si>
    <t>Kuglasti ventil navojne izvedbe DN10 R3/8”</t>
  </si>
  <si>
    <t>Nepovratni međuprirubnički disk nepovratni ventil DN65 PN6/10/16</t>
  </si>
  <si>
    <t>Nepovratni međuprirubnički disk nepovratni ventil DN25 PN6</t>
  </si>
  <si>
    <t>Nepovratni navojni disk nepovratni ventil DN10 R3/8”</t>
  </si>
  <si>
    <t xml:space="preserve">Dobava i ugradnja crpne opreme za crpljenje mora, s frekventnim regulatorom koji se smješta u elektro ormar. </t>
  </si>
  <si>
    <t>Dozator natrijevog hipoklorita sa spremnikom otopine</t>
  </si>
  <si>
    <t>Spremnik sa otopinom natrijevog hipo klorita koncentracije do 15%, obujma 30 litara</t>
  </si>
  <si>
    <t>Plastični cjevovodi za spoj crpke i spremnika, čep s cijevi za usis, plastični cjevovod za spoj crpke i fiksne instalacije 3/8” s prijelazima. Udaljenost od crpke do spremnika i dozirnog spoja 3/8” na cjevovodu cca 2 m.</t>
  </si>
  <si>
    <t>Mjerna oprema za praćenje tlaka i temperature mora na usisu i ispustu</t>
  </si>
  <si>
    <t>Vakuum-manometar -1..2,5 bar iz NHČ ili drugog materijala prikladnog za morsku vodu, priključak 1/2”</t>
  </si>
  <si>
    <t>Manometarska slavina bez rasterećenja iz NHČ ili drugog materijala prikladnog za morsku vodu, priključak sa ženskim navojem 1/2” obostrano</t>
  </si>
  <si>
    <t>Pretvarači temperature Pt1000, cijevni sa zaštitom cijevi (uvodnicom) iz materijala otpornog na djelovanje morske vode (NHČ), duljine 50 mm</t>
  </si>
  <si>
    <t>Prvo punjenje instalacija, puštanje u pogon, ispitivanje funkcije, podešavanje parametara rada i probni rad u trajanju 5 dana, svih instalacija i opreme po ovom poglavlju.</t>
  </si>
  <si>
    <t>UKUPNO</t>
  </si>
  <si>
    <t>B</t>
  </si>
  <si>
    <t>PODSTANICA</t>
  </si>
  <si>
    <t>Poglavlje se odnosi na instalacije tehničke vode u podstanici.</t>
  </si>
  <si>
    <t>Oprema</t>
  </si>
  <si>
    <t>Dobava i ugradnja spremnika topline u funkciji inercijske hidrauličke skretnice.
Akumulacijski spremnik 1000 litara
Visina bez izolacije 1900 mm, Promjer bez izolacije 900 mm. 
Priključci bez prirubnice: 4 kom. DN100 Dv114,3×3,6mm, duljine 200 mm.
Priključak s vanjskim navojem: 1” duljine 200mm, na vrhu i na dnu posude, za odzraku i ispust. Priključak sa unutarnjim navojem: 4 kom. 1/2” za mjernu opremu. Radioničke nacrte dostaviti na korekciju i odobrenje projektantu i nadzornom inženjeru.</t>
  </si>
  <si>
    <t>Dobava i ugradnja membranskih ekspanzijskih posuda za tehničku vodu i radne uvjete temperature od 0 do 80°C, radni tlak do 4 bar(g), obujma 50 litara – isparivačka i kondenzatorska strana nove dizlice topline</t>
  </si>
  <si>
    <t>Dobava i ugradnja membranskih ekspanzijskih posuda za tehničku vodu i radne uvjete temperature od 0 do 80°C, radni tlak do 4 bar(g), obujma 400 litara za dodatne spremnike topline.</t>
  </si>
  <si>
    <t>Dobava i ugradnja sigurnosnog ventila za tehničku vodu i za tlak otvaranja 4 bar (g), veličine 1.1/4”</t>
  </si>
  <si>
    <t>Dobava i ugradnja troputnog regulacijskog ventila za tehničku vodu, DN100 PN6 s elektro motornim pogonom s napajanjem ~1÷24V, za modulirajuću regulaciju, upravljan vanjskim analognim signalom 0..10V
Oznaka u shemi: Yr.200
U zimskom režimu je 100% otvoren.
DN100 PN6 kvs 145 m^3/h
Upravljano analognim signalom 0..10V
Napajan ~24V</t>
  </si>
  <si>
    <t>Dobava i ugradnja mjerne opreme: Manometar 0..6 bar, promjer 80 mm, klasa 1,6, priključak 3/8÷1/2”</t>
  </si>
  <si>
    <t xml:space="preserve">Dobava i ugradnja mjerne opreme: Termometar sa zaštitnom cijevi duljine 50 mm, veličina priključka 1/2”, promjera 80 mm, mjerno područje od 0 do 100 °C </t>
  </si>
  <si>
    <t>Dobava i ugradnja mjerne opreme: Pretvarač temperature uronski Pt1000,  sa zaštitnom cijevi duljine 50 mm, veličina priključka 1/2</t>
  </si>
  <si>
    <t>Izrada dodatnog priključka DN100 PN16 na postojećem spremniku topline iz crnog čeličnog materijala.</t>
  </si>
  <si>
    <t>Dobava i ugradnja armatura za tehničku vodu – Medij – tehnička voda prema VDI smjernicama i zahtjevima proizvođača dizalice topline. Maksimalni radni tlak do 4 bar(g). Maksimalna radna temperatura do 80°C.</t>
  </si>
  <si>
    <t>Leptirasti ventil DN100 PN6</t>
  </si>
  <si>
    <t>Međuprirubnički nepovratni disk ventil DN100 PN6</t>
  </si>
  <si>
    <t>Hvatač nečistoća DN100 PN6. Mrežica 10.</t>
  </si>
  <si>
    <t>Cjevovodi tehničke vode. Radni parametri cjevovoda su od 0 do 80°C, radni tlak do 4 bar(g). Cjevovodi su specificirani za crne čelične cijevi i fitinge spajane plinskim zavarivanjem. Dopušteno je nuđenje i svakog drugog cijevnog sistema materijala i fitinga uz kompletiranje elemenata i postupaka u skladu s uputama proizvođača sistema cjevovoda. U cijeni dobave i ugradnje uračunati ovješavanje perforiranim trakama o betonsku stropnu ploču, što uključuje tiple za beton, perforirane trake, pomoćni vijčani i konzolni materijal, obujmice za cijevi sa gumenim ulošcima i drugi materijal do pune gotovosti u skladu s pravilima struke te osnovni i dodatni materijal za zavarivanje ili druge metode spajanja, potreban za spajanje i kompletiranje do gotove funkcionalnosti. Detalje ovjesa uskladiti s nadzornim inženjerom.</t>
  </si>
  <si>
    <t>Crna čelična cijev DN100 Dv114,3×3,6mm</t>
  </si>
  <si>
    <t>Crna čelična cijev DN32 Dv42,4×2,6mm</t>
  </si>
  <si>
    <t>Crna čelična cijev DN20 Dv269×2,0mm</t>
  </si>
  <si>
    <t>Crni čelični cijevni luk 90° DN100 Dv114,3×3,6mm</t>
  </si>
  <si>
    <t>Crni čelični cijevni luk  90°  DN20 Dv26,9×2,0mm</t>
  </si>
  <si>
    <t>Crni čelični cijevni T komad DN100 Dv114,3×3,6mm</t>
  </si>
  <si>
    <t>Izrada priključka DN20 na cjevovod DN100 (ubod)</t>
  </si>
  <si>
    <t>Izrada priključka DN15 na cjevovod DN100 (ubod)</t>
  </si>
  <si>
    <t>Crna čelična grlata prirubnica DN100 PN6 ili PN16</t>
  </si>
  <si>
    <t>Redukcija DN32/DN20</t>
  </si>
  <si>
    <t>Crna čelična grlata prirubnica DN65 PN16</t>
  </si>
  <si>
    <t>Victaulic spojnica za cjevovod DN100 Dv114,3</t>
  </si>
  <si>
    <t>Štuc za cijev 5/4” (cijevni nastavak sa muškim navojem)</t>
  </si>
  <si>
    <t>Štuc za cijev 3/4” (cijevni nastavak sa muškim navojem)</t>
  </si>
  <si>
    <t>Štuc za cijev 1/2” (cijevni nastavak sa muškim navojem)</t>
  </si>
  <si>
    <t>Toplinska izolacija iz ekspandirane gume s parnom branom, debljine 24 mm ili veće. Samoljepivu traka za obradu spojeva, širine 50mm, debljine 4 mm, ljepilo i drugi pomoćni materijal za izradu toplinske izolacije uračunati u jedinične cijene podstavki.</t>
  </si>
  <si>
    <t>Za cijev DN100 Dv114,3</t>
  </si>
  <si>
    <t>Za cijev DN65 Dv76,1</t>
  </si>
  <si>
    <t>Za cijev DN32 Dv42,4</t>
  </si>
  <si>
    <t>Za cijev DN25 Dv33,7</t>
  </si>
  <si>
    <t>Za cijev DN20 Dv26,9</t>
  </si>
  <si>
    <t>Za cijev DN15 Dv21,3</t>
  </si>
  <si>
    <t>Za ciev DN10 Dv17,2</t>
  </si>
  <si>
    <t>Pločevina za izolaciju spremnika topline u četiri sloja – za nove spremnike i za popravak izolacije na postojećem spremniku topline.</t>
  </si>
  <si>
    <t>m^2</t>
  </si>
  <si>
    <t>Oprema i postupci punjenja tehničke vode</t>
  </si>
  <si>
    <t>Pražnjenje i punjenje glikolnog kruga postojeće dizalice topline. Pri pražnjenju postojeću tehničku vodu s glikolom spremiti u kante i ponovo puniti istom vodom.</t>
  </si>
  <si>
    <t>lit.</t>
  </si>
  <si>
    <t>Nadopuna sustava sa mješavinom  
voda : etilen glikol u omjeru 5:1.</t>
  </si>
  <si>
    <t>C</t>
  </si>
  <si>
    <t>ZAVRŠNI RADOVI I USLUGE</t>
  </si>
  <si>
    <t>Tlačne probe svih instalacija, prema zahtjevima iz projektne dokumentacije. Cijena uključuje sve pripremne radnje, privremene priključke i drugo potrebno za provođenje tlačnih proba na segmentima cjevovoda.</t>
  </si>
  <si>
    <t>REKAPITULACIJA STROJARSKIH POGLAVLJA</t>
  </si>
  <si>
    <t>D</t>
  </si>
  <si>
    <t>ELEKTRO RADOVI</t>
  </si>
  <si>
    <t>Napomena:</t>
  </si>
  <si>
    <t>U jedinične stavke uračunati krojenje cjevovoda, pripremu za zavarivanje, osnovni i dodatni materijal, plinsko zavarivanje, sitno potrošni materijal potreban za punu gotovost.</t>
  </si>
  <si>
    <t>Upravljački  ormari s pripadajućom 
opremom: 
Ormar  +  ormarska  oprema  (bočne  stranice, 
termostat, ventilator, grijač, rasvjeta ormara…),
2 kompleta 
Napajanje 400...500VAC/24VDC,  2kom 
CPU,   1kom 
Digital I/O,16 DI, 24V DC,   1kom 
Analog input 8 AI, 13-bit, 1kom 
Analog input 8 AI, resistor, RTD,   3kom 
Analog output 4 AO; 14-bi,   1kom 
Kontrolnik napona, 1kom
Minijaturni prekidač 16A, 3kom
Minijaturni prekidač  4A, 4kom
Minijaturni prekidač  2A, 5kom
Minijaturni prekidač 6A, 4kom
Minijaturni prekidač 10A, 1kom
Prekidač 80A, 1kom
Mrežna sklopka, 2kom
Prekidač 200A, 1kom
Prekidač 160A, 1kom
Servisna utičnica, 2kom
Frekventni pretvarač, 2kom
Sklopnik 4kW, 5 kom
Sklopnik 2,2kW, 1kom
Zaštitna motorna sklopka 32A, 2kom
Zaštitna motorna sklopka 4-6.3A, 5kom
Zaštitna motorna sklopka 2.5-4A,1kom
Izrada ormara – Ožičenje i ispitivanje, 2kompl 
Kućište ormara u podstanici – jedna vrata. Dimenzija ormara: dubina 500mm × širina 600mm × visina 1800mm
Kućište ormara na obali sa zaštitom od atmosferskog utjecaja – dvoja vrata. Dimenzija ormara: dubina 500mm × širina 1000mm × visina 1000mm, na četiri noge iz profilnog željeza visine 500 sa stopama za učvršćenje s četiri sidrena vijka.
Oba ormara odgovarajuće antikorozivno zaštiti s obzirom na mjesto ugradnje.</t>
  </si>
  <si>
    <t>Dobava i ugradnja kabela</t>
  </si>
  <si>
    <t xml:space="preserve">Kabel za Pumpe Cc4.(1..4) (4×Celk) i Cc5.0 (Cgr) 
Napojini kabel NYY-J 5G1,5 </t>
  </si>
  <si>
    <t>m'</t>
  </si>
  <si>
    <t xml:space="preserve">Kabel za Pumpe Cc21, Cc22, Cc24, Cc3.1, Cc3.2 
Napojini kabel NYY-J 3G1,5 </t>
  </si>
  <si>
    <t>Kabel  za  dizalicu  topline  
Napojini kabel NYY-J 5G50</t>
  </si>
  <si>
    <t xml:space="preserve">Kabel LiYCY 5x0,75 </t>
  </si>
  <si>
    <t xml:space="preserve">Kabel LiYCY 2x0,75 </t>
  </si>
  <si>
    <t xml:space="preserve">Energetski kabel tip NYY (PP00) 4x16mm2 </t>
  </si>
  <si>
    <t xml:space="preserve">Energetski kabel tip NYY (PP00) 4x70mm2 </t>
  </si>
  <si>
    <t>Komunikacijski kabel za spoj ormarića crpki na CNUS (spojna točka u obližnjoj trafo stanici). Kabel se polaže u postojeće podzemne kanale i vodove.</t>
  </si>
  <si>
    <t>Spajanje kabela na elemente u polju i na stezaljke u komadnom ormaru – prema obimu prethodnih stavki</t>
  </si>
  <si>
    <t>Izrada sheme ormara i projekta izvedenog stanja. Predati u digitalnom .pdf formatu i dva primjerka na papiru.</t>
  </si>
  <si>
    <t>Izrada PLC, HMI i SCADA programa</t>
  </si>
  <si>
    <t>Testiranje i puštanje u rad</t>
  </si>
  <si>
    <t>SVEUKUPNA REKAPITULACIJA</t>
  </si>
  <si>
    <t>STROJARSKI RADOVI</t>
  </si>
  <si>
    <t>UKUPNO STROJARSKI RADOVI</t>
  </si>
  <si>
    <t>SVEUKUPNO STROJARSKI I ELEKTRO RADOVI</t>
  </si>
  <si>
    <r>
      <t>Dobava i ugradnja crpki mora.</t>
    </r>
    <r>
      <rPr>
        <b/>
        <sz val="10.5"/>
        <color rgb="FFC5000B"/>
        <rFont val="Liberation Sans Narrow"/>
        <family val="2"/>
        <charset val="238"/>
      </rPr>
      <t xml:space="preserve">
</t>
    </r>
    <r>
      <rPr>
        <sz val="10.5"/>
        <rFont val="Liberation Sans Narrow"/>
        <family val="2"/>
        <charset val="238"/>
      </rPr>
      <t>Crpljeni medij: morska voda temperature 0..30°C
Izvedba: aksijalno radijalna
Usisni/tlačni priključci: DN65/DN50 PN10
Materijal crpke: bronza G-CuSn10 ili NHČ (vidi definiciju u uvodnom opisu) s dodatnim udjelom Ti ili drugog materijala otpornog na crpljenje morske vode.
Maksimalna snaga crpke do 12,5 kW
Indeks minimalne učinkovitosti (MEI): IE3 ili bolje
Maks. radni tlak: 6 bar(g)
NPSH &lt; 2,7 m
Klasa zaštite: IP55
Projektna radna točka za izbor crpke: H=540 kPa, Q=41 m^3/h
Izvedba: Blok pumpa sa suhim rotorom
Napajanje: ~3× 400 V / 50 Hz
Oznaka u shemi Cc.11 i Cc.12.</t>
    </r>
  </si>
  <si>
    <t>Dobava i ugradnja frekventnog regulatora za crpke Cc.11 i Cc.12 (iz prethodne stavke). Frekventni regulator treba imati mogućnost upravljanja brojem okretaja prema vanjskom analognom signalu 0..10V ili 4..20mA te mogućnost integracije prema BacNet ili ModBus protokolu.</t>
  </si>
  <si>
    <t>Dozirna crpka za doizranje otopine 0,025 do 2,5 lit/h. Protutlak do 6 bar(g). Napajanje električnom energijom ~1×230 V, do 25 W. Koncentraciju podesiti fiksno u odnosu na minimalni protok crpki mora i dopuštene koncentracije na ispustu u more.</t>
  </si>
  <si>
    <t>Dobava i ugradnja nove dizalice topline za rad uz slijedeće parametre: 
Grijanje: &gt;280 kW, 7/10//55/47°C SCOP&gt;4
Hlađenje: &gt;250 kW, 10/15//35/30°C SEER&gt;6
Radna tvar s GWP&lt;1500
Maksimalna snaga električne energije u radu: 120 kW
Napajanje: ~3×400V 50Hz
Mogućnost rada u temperaturnom rasponu na ulazu u isparivač od 3,5°C do 30°C uz temperaturu na izlazu iz kondenzatora od 40°C do 60°C na cijelom rasponu.
Transportna masa dizalice topline iznosi cca: 2100 kg 
Dizalica topline voda-voda paketne izvedbe za unutarnju ugradnju.
Dodatna oprema uračunata u ponuđenu cijenu uređaja ili ekvivalentno prema specifikacijama ponuđene opreme:
- (condenser insulation)
- (Bacnet over IP)
- (High condensing temperature)
- (energy management module)
- (dual relief valves)
- (thermal compressor insulation)</t>
  </si>
  <si>
    <r>
      <t xml:space="preserve">Dobava i ugradnja novog izmjenjivača topline more-tehnička voda za novu dizalicu topline
IT2:
Izmjenjivač klorirano more-tehnička voda
Srednje temperature - zimi: 13/8//7/12°C 222kW ili više
Granične temperature - zimi:11/6//5/10°C 222 kW ili više
Granične temperature - ljeti: 25/33//35/27°C 324 kW ili više
Pločasti rastavljivi izmjenjivač topline 
Materijal ploča: Titan 0,5 mm
Plates Titanium Gr.1 / 3.7025 ( 0.50 mm ili deblje )
Brtve NBR HT
dP=20 kPa ili manje na primarnoj i na sekundarnoj strani.
</t>
    </r>
    <r>
      <rPr>
        <sz val="10"/>
        <rFont val="Arial"/>
        <family val="2"/>
        <charset val="238"/>
      </rPr>
      <t>Ukupna masa cca 660 kg suh, 800 kg pun vode.</t>
    </r>
  </si>
  <si>
    <t>Dobava i ugradnja cirkluacijskih crpki, oznake u shemi: Cc.31, Cc21, Cc22, Cc24, Cc25 Frekventno regulirana monofazna crpka s vanjskim upravljanjem putem analognog signala i s integracijom putem BUS veze (BACnet ili MODbus) i funkcijom kalorimetra te s mjerenjem temperature polaza i povrata u cirkulacijskom krugu, komplet s pretvaračima temperature i pripadajućim košuljicama. Radne točke: Q1=40m^3/h, H1=80kPa; Q2=32m^3/h, H2=100kPa.</t>
  </si>
  <si>
    <t>Dobava i ugradnja cirkulacijskih crpki, oznake u shemi: Cc.32Frekventno regulirana monofazna crpka s vanjskim upravljanjem putem analognog signala i s integracijom putem BUS veze (BACnet ili MODbus) i funkcijom kalorimetra te s mjerenjem temperature polaza i povrata u cirkulacijskom krugu, komplet s pretvaračima temperature i pripadajućim košuljicama. Radna točka: Q1=12m^3/h, H1=80kPa.</t>
  </si>
  <si>
    <t>Magnetni hvatač čestica sa Mg žrtvenom anodom.
DN100 PN16</t>
  </si>
  <si>
    <r>
      <t>Priprema vode – usluga demineraliziranja vode cijelog sustava. Obračun po količini pripremljene vode. Tvrdoća sirove vode za Riječko područje iznosi 7÷11 °dH. Predviđena početna vrijednost 400 µS/cm za Riječku vodu.</t>
    </r>
    <r>
      <rPr>
        <b/>
        <sz val="10.5"/>
        <color rgb="FFC9211E"/>
        <rFont val="Liberation Sans Narrow"/>
        <family val="2"/>
        <charset val="238"/>
      </rPr>
      <t xml:space="preserve">
</t>
    </r>
    <r>
      <rPr>
        <sz val="10.5"/>
        <rFont val="Liberation Sans Narrow"/>
        <family val="2"/>
        <charset val="238"/>
      </rPr>
      <t>Pripremljena voda mora imati slijedeće parametre: * sadržaj kisika (O2) ≤ 0,1 mg/l * električna provodljivost ≤ 100 μS/cm * vrijednost Ph  8,2-8,5  * tvrdoća  vode &lt; 0,11° dH ili blažih kriterija, ako je tako zadao proizvođač dizalice topline. Stavka uključuje izdavanje protokola o postignutim  
vrijednostima</t>
    </r>
  </si>
  <si>
    <t>Ako opis bilo koje stavke dovodi izvođača u sumnju o načinu izvedbe, treba pravovremeno prije predaje ponude tražiti objašnjenje od Naručietlja, u skladu s procedurom provedbe natječaja.</t>
  </si>
  <si>
    <t>Prije ispunjavanja ove specifikacije opreme, materijala i radova odnosno izrade i predaje službene ponude, Ponuditelj je obvezan detaljno pregledati projektnu dokumentaciju i preperuča se obaviti izvid na objektu, kako bi sagledao količinu opreme i materijala te uvjete u kojima bi morao raditi.</t>
  </si>
  <si>
    <t>Ukoliko se tijekom izvođenja radova ustanovi da je potrebno izvesti neke radove koji eventualno nisu sadržani u ovom troškovniku Ponuditelj ih je dužan opisati i ponuditi te takav zahtjev pismenim putem dostaviti nadzornom inženjeru i Naručitelju na odlučivanje.</t>
  </si>
  <si>
    <t>Jed. cij. 
(EUR)</t>
  </si>
  <si>
    <t>Cijena 
(EUR)</t>
  </si>
  <si>
    <t>Priprema vode – sustav za nadopunu.
Dobava i ugradnja uređaja za demineralizaciju, punjenje i pripremu vode u sustavima grijanja i hlađenja. Tvrdu vodu s područja Rijeke (tvrdoća od 9 do 11 °dH), potrebno je obraditi na način da se ostvare slijedeći parametri:
* električna provodljivost ≤ 100 μS/cm* vrijednost Ph  8,2-8,5  * tvrdoća  vode +/- 3° dH  ili blažih kriterija, odnosno u skladu zahtjeva proizvođača dizalice topline i druge opreme koja se ugrađuje u sustav.
Uređaj ima automatsko nadopunjavanje, LED signalizaciju za električnu provodljivost, ugrađeni manometar, turbinski vodomjer i kuglasti ventil.
Kapacitet 600 lit./h ili veći.</t>
  </si>
  <si>
    <t>Predmetni troškovnik odnosi se na radove te dobavu i ugradnju opreme i materijala izvan obima radova koje će Investitor obaviti samostalno. Investitor planira izvršiti slijedeće:
- NHČ cjevovodi koji su u izravnom doticaju i izvan površine mora te za koju je potreban angažman ronica;
- zakloni i zaštitni ormari za opremu koja se ugrađuje u vanjskom prostoru;
- betonska postolja opreme;
- istpivanja elektro i strojarskih intalacija od strane tvrtke ovlaštene za poslove zaštite na radu i i ispitivanje elektro instalacija;
- geodetsko snimanje novih instalcija i opreme u vanjskom prostoru;
- angažman kamionske dizalice za iskraj opreme ne plato ispred strojarnice (uvlačenje i pozicioniranje opreme u opsegu je "dobave i ugradnje" prema ovom troškovniku.
- pripremni demontažni i drugi radovi koji nisu specificirani ovim troškovnikom.
Investitor će radove koje planira izvesti izvoditi prije i nakon izvršenja radova prema ovom troškovniku.</t>
  </si>
  <si>
    <t>Međuprirubnički disk nepovratnog ventila s najslabijom dostupnom oprugom DN100 PN6</t>
  </si>
  <si>
    <r>
      <t>Hvatač nečistoća DN100 PN6 s mrežicom od NHČ, mesinga ili mijedi s prolazima veličine 2 mm (mrežica veličine 10)</t>
    </r>
    <r>
      <rPr>
        <b/>
        <sz val="10.5"/>
        <rFont val="Liberation Sans Narrow"/>
        <family val="2"/>
        <charset val="238"/>
      </rPr>
      <t>.</t>
    </r>
  </si>
  <si>
    <t>Dobava i ugradnja zaporne armature s dijelovima koji su u kontaktu s medijem (morem) iz NHČ (vidi definiciju u uvodnom opisu) ili drugog odgovarajućeg materijala za more temperature od 0 do 30 °C, komplet sa spojnim i brtvenim materijalom. Medij morska voda, maksimalni radni tlak 6 bar(g)</t>
  </si>
  <si>
    <t>Ugradnja postojećeg izmjenjivača topline na novu poziciju i novi medij. Ukupna masa cca 230 kg, priključci 2", ukupna visina 1133 mm, ukupna širina 310mm, ukupna duljina okvira 945mm. Izmjenjivač se nalazi u podstanici pripremljen za postavljanje na poziciju i spajanje na cjevovode.</t>
  </si>
  <si>
    <r>
      <t xml:space="preserve">Podnošenjem ponude smatra se da je Ponuditelj  proučio projektno-tehničku dokumentaciju, da je upoznat s lokacijom izvođenja radova, da je obuhvatio sve materijale materijale, radove, dokumentaciju, potvrde kakvoće itd. potrebne za izvođenje demontažnih/montažnih radova na predmetnim instalacijama do pune funkcionalnosti </t>
    </r>
    <r>
      <rPr>
        <sz val="10.5"/>
        <rFont val="Liberation Sans Narrow"/>
        <family val="2"/>
        <charset val="238"/>
      </rPr>
      <t>ponuđenih instalacija.</t>
    </r>
  </si>
  <si>
    <t>Eventualne izmjene materijala te načina izvedbe tokom građenja moraju se izvršiti isključivo pismenim dogovorom s Naručiteljem u skladu s odredbama ugovorate uz suglasnost Projektanta i Nadzornog inženjera.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</si>
</sst>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1">
    <font>
      <sz val="10.5"/>
      <name val="Liberation Sans Narrow"/>
      <family val="2"/>
      <charset val="238"/>
    </font>
    <font>
      <b/>
      <sz val="10.5"/>
      <name val="Liberation Sans Narrow"/>
      <family val="2"/>
      <charset val="238"/>
    </font>
    <font>
      <sz val="10"/>
      <name val="Liberation Sans Narrow"/>
      <family val="2"/>
      <charset val="238"/>
    </font>
    <font>
      <sz val="10.5"/>
      <color rgb="FFC5000B"/>
      <name val="Liberation Sans Narrow"/>
      <family val="2"/>
      <charset val="238"/>
    </font>
    <font>
      <sz val="10"/>
      <name val="Arial"/>
      <family val="2"/>
      <charset val="238"/>
    </font>
    <font>
      <b/>
      <sz val="10.5"/>
      <color rgb="FFC9211E"/>
      <name val="Liberation Sans Narrow"/>
      <family val="2"/>
      <charset val="238"/>
    </font>
    <font>
      <b/>
      <sz val="10.5"/>
      <color rgb="FFC5000B"/>
      <name val="Liberation Sans Narrow"/>
      <family val="2"/>
      <charset val="238"/>
    </font>
    <font>
      <b/>
      <sz val="10"/>
      <name val="Arial"/>
      <family val="2"/>
      <charset val="238"/>
    </font>
    <font>
      <b/>
      <sz val="14"/>
      <name val="Liberation Sans Narrow"/>
      <family val="2"/>
      <charset val="238"/>
    </font>
    <font>
      <b/>
      <sz val="12"/>
      <name val="Liberation Sans Narrow"/>
      <family val="2"/>
      <charset val="238"/>
    </font>
    <font>
      <sz val="8"/>
      <name val="Liberation Sans Narrow"/>
      <family val="2"/>
      <charset val="238"/>
    </font>
  </fonts>
  <fills count="7">
    <fill>
      <patternFill patternType="none"/>
    </fill>
    <fill>
      <patternFill patternType="gray125"/>
    </fill>
    <fill>
      <patternFill patternType="solid">
        <fgColor rgb="FFC0C0C0"/>
        <bgColor rgb="FFB4C7DC"/>
      </patternFill>
    </fill>
    <fill>
      <patternFill patternType="solid">
        <fgColor rgb="FFB4C7DC"/>
        <bgColor rgb="FFC0C0C0"/>
      </patternFill>
    </fill>
    <fill>
      <patternFill patternType="solid">
        <fgColor rgb="FF83CAFF"/>
        <bgColor rgb="FFB4C7DC"/>
      </patternFill>
    </fill>
    <fill>
      <patternFill patternType="solid">
        <fgColor rgb="FFFFD320"/>
        <bgColor rgb="FFFFFF00"/>
      </patternFill>
    </fill>
    <fill>
      <patternFill patternType="solid">
        <fgColor theme="9" tint="0.59999389629810485"/>
        <bgColor indexed="64"/>
      </patternFill>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wrapText="1"/>
    </xf>
  </cellStyleXfs>
  <cellXfs count="81">
    <xf numFmtId="0" fontId="0" fillId="0" borderId="0" xfId="0">
      <alignment vertical="center" wrapText="1"/>
    </xf>
    <xf numFmtId="0" fontId="0" fillId="0" borderId="1" xfId="0" applyBorder="1" applyAlignment="1">
      <alignment horizontal="right" vertical="center" shrinkToFit="1"/>
    </xf>
    <xf numFmtId="0" fontId="1" fillId="0" borderId="1" xfId="0" applyFont="1" applyBorder="1" applyAlignment="1">
      <alignment horizontal="right" vertical="center" shrinkToFit="1"/>
    </xf>
    <xf numFmtId="0" fontId="1" fillId="0" borderId="1" xfId="0" applyFont="1" applyBorder="1" applyAlignment="1">
      <alignment vertical="center" shrinkToFit="1"/>
    </xf>
    <xf numFmtId="0" fontId="1" fillId="0" borderId="1" xfId="0" applyFont="1" applyBorder="1">
      <alignment vertical="center" wrapText="1"/>
    </xf>
    <xf numFmtId="0" fontId="1" fillId="0" borderId="1" xfId="0" applyFont="1" applyBorder="1" applyAlignment="1">
      <alignment horizontal="center" vertical="center" wrapText="1"/>
    </xf>
    <xf numFmtId="0" fontId="0" fillId="0" borderId="1" xfId="0" applyBorder="1">
      <alignment vertical="center" wrapText="1"/>
    </xf>
    <xf numFmtId="0" fontId="0" fillId="0" borderId="1" xfId="0" applyBorder="1" applyAlignment="1">
      <alignment horizontal="left" vertical="center" shrinkToFit="1"/>
    </xf>
    <xf numFmtId="0" fontId="1" fillId="0" borderId="1" xfId="0" applyFont="1" applyBorder="1" applyAlignment="1">
      <alignment horizontal="left" vertical="center" shrinkToFit="1"/>
    </xf>
    <xf numFmtId="164" fontId="1" fillId="2" borderId="1" xfId="0" applyNumberFormat="1" applyFont="1" applyFill="1" applyBorder="1">
      <alignment vertical="center" wrapText="1"/>
    </xf>
    <xf numFmtId="164" fontId="1" fillId="0" borderId="1" xfId="0" applyNumberFormat="1" applyFont="1" applyBorder="1">
      <alignment vertical="center" wrapText="1"/>
    </xf>
    <xf numFmtId="0" fontId="2" fillId="0" borderId="1" xfId="0" applyFont="1"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horizontal="center" vertical="center" wrapText="1"/>
    </xf>
    <xf numFmtId="40" fontId="0" fillId="0" borderId="1" xfId="0" applyNumberFormat="1" applyBorder="1" applyAlignment="1">
      <alignment horizontal="right" vertical="center" wrapText="1"/>
    </xf>
    <xf numFmtId="0" fontId="1" fillId="3" borderId="1" xfId="0" applyFont="1" applyFill="1" applyBorder="1">
      <alignmen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right" vertical="center" shrinkToFit="1"/>
    </xf>
    <xf numFmtId="0" fontId="1" fillId="4" borderId="1" xfId="0" applyFont="1" applyFill="1" applyBorder="1" applyAlignment="1">
      <alignment vertical="center" shrinkToFit="1"/>
    </xf>
    <xf numFmtId="0" fontId="1" fillId="4" borderId="1" xfId="0" applyFont="1" applyFill="1" applyBorder="1">
      <alignment vertical="center" wrapText="1"/>
    </xf>
    <xf numFmtId="0" fontId="0" fillId="4" borderId="1" xfId="0" applyFill="1" applyBorder="1" applyAlignment="1">
      <alignment horizontal="center" vertical="center" wrapText="1"/>
    </xf>
    <xf numFmtId="0" fontId="0" fillId="4" borderId="1" xfId="0" applyFill="1" applyBorder="1">
      <alignment vertical="center" wrapText="1"/>
    </xf>
    <xf numFmtId="4" fontId="0" fillId="0" borderId="1" xfId="0" applyNumberFormat="1" applyBorder="1">
      <alignment vertical="center" wrapText="1"/>
    </xf>
    <xf numFmtId="4" fontId="0" fillId="0" borderId="1" xfId="0" applyNumberFormat="1" applyBorder="1" applyAlignment="1">
      <alignment horizontal="right" vertical="center" wrapText="1"/>
    </xf>
    <xf numFmtId="165" fontId="0" fillId="0" borderId="1" xfId="0" applyNumberFormat="1" applyBorder="1" applyAlignment="1">
      <alignment horizontal="center" vertical="center" wrapText="1"/>
    </xf>
    <xf numFmtId="164" fontId="0" fillId="0" borderId="1" xfId="0" applyNumberFormat="1" applyBorder="1" applyAlignment="1">
      <alignment vertical="center" shrinkToFit="1"/>
    </xf>
    <xf numFmtId="164" fontId="0" fillId="0" borderId="1" xfId="0" applyNumberFormat="1" applyBorder="1" applyAlignment="1">
      <alignment horizontal="left" vertical="center" shrinkToFit="1"/>
    </xf>
    <xf numFmtId="40" fontId="1" fillId="4" borderId="1" xfId="0" applyNumberFormat="1" applyFont="1" applyFill="1" applyBorder="1" applyAlignment="1">
      <alignment horizontal="right" vertical="center" wrapText="1"/>
    </xf>
    <xf numFmtId="0" fontId="1" fillId="5" borderId="1" xfId="0" applyFont="1" applyFill="1" applyBorder="1" applyAlignment="1">
      <alignment horizontal="right" vertical="center" shrinkToFit="1"/>
    </xf>
    <xf numFmtId="0" fontId="1" fillId="5" borderId="1" xfId="0" applyFont="1" applyFill="1" applyBorder="1" applyAlignment="1">
      <alignment vertical="center" shrinkToFit="1"/>
    </xf>
    <xf numFmtId="0" fontId="1" fillId="5" borderId="1" xfId="0" applyFont="1" applyFill="1" applyBorder="1">
      <alignment vertical="center" wrapText="1"/>
    </xf>
    <xf numFmtId="0" fontId="0" fillId="5" borderId="1" xfId="0" applyFill="1" applyBorder="1" applyAlignment="1">
      <alignment horizontal="center" vertical="center" wrapText="1"/>
    </xf>
    <xf numFmtId="0" fontId="0" fillId="5" borderId="1" xfId="0" applyFill="1" applyBorder="1">
      <alignment vertical="center" wrapText="1"/>
    </xf>
    <xf numFmtId="0" fontId="5" fillId="0" borderId="1" xfId="0" applyFont="1" applyBorder="1">
      <alignment vertical="center" wrapText="1"/>
    </xf>
    <xf numFmtId="0" fontId="1" fillId="5" borderId="1" xfId="0" applyFont="1" applyFill="1" applyBorder="1" applyAlignment="1">
      <alignment horizontal="left" vertical="center" shrinkToFit="1"/>
    </xf>
    <xf numFmtId="40" fontId="1" fillId="5" borderId="1" xfId="0" applyNumberFormat="1" applyFont="1" applyFill="1" applyBorder="1" applyAlignment="1">
      <alignment horizontal="right" vertical="center" wrapText="1"/>
    </xf>
    <xf numFmtId="0" fontId="1" fillId="2" borderId="1" xfId="0" applyFont="1" applyFill="1" applyBorder="1" applyAlignment="1">
      <alignment horizontal="right" vertical="center" shrinkToFit="1"/>
    </xf>
    <xf numFmtId="0" fontId="1" fillId="2" borderId="1" xfId="0" applyFont="1" applyFill="1" applyBorder="1" applyAlignment="1">
      <alignment vertical="center" shrinkToFit="1"/>
    </xf>
    <xf numFmtId="0" fontId="1" fillId="2" borderId="1" xfId="0" applyFont="1" applyFill="1" applyBorder="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shrinkToFit="1"/>
    </xf>
    <xf numFmtId="40" fontId="1" fillId="2" borderId="1" xfId="0" applyNumberFormat="1" applyFont="1" applyFill="1" applyBorder="1" applyAlignment="1">
      <alignment horizontal="right" vertical="center" wrapText="1"/>
    </xf>
    <xf numFmtId="4" fontId="1" fillId="0" borderId="1" xfId="0" applyNumberFormat="1" applyFont="1" applyBorder="1" applyAlignment="1">
      <alignment horizontal="right" vertical="center" shrinkToFit="1"/>
    </xf>
    <xf numFmtId="4" fontId="1" fillId="0" borderId="1" xfId="0" applyNumberFormat="1" applyFont="1" applyBorder="1">
      <alignment vertical="center" wrapText="1"/>
    </xf>
    <xf numFmtId="0" fontId="7" fillId="4" borderId="1" xfId="0" applyFont="1" applyFill="1" applyBorder="1">
      <alignment vertical="center" wrapText="1"/>
    </xf>
    <xf numFmtId="0" fontId="7" fillId="4" borderId="1" xfId="0" applyFont="1" applyFill="1" applyBorder="1" applyAlignment="1">
      <alignment horizontal="center" vertical="top" wrapText="1"/>
    </xf>
    <xf numFmtId="0" fontId="0" fillId="0" borderId="1" xfId="0" applyBorder="1" applyAlignment="1">
      <alignment horizontal="right" vertical="center" wrapText="1"/>
    </xf>
    <xf numFmtId="0" fontId="4" fillId="0" borderId="1" xfId="0" applyFont="1" applyBorder="1">
      <alignment vertical="center" wrapText="1"/>
    </xf>
    <xf numFmtId="0" fontId="4" fillId="0" borderId="1" xfId="0" applyFont="1" applyBorder="1" applyAlignment="1">
      <alignment horizontal="center" vertical="top" wrapText="1"/>
    </xf>
    <xf numFmtId="0" fontId="1" fillId="4" borderId="1" xfId="0" applyFont="1" applyFill="1" applyBorder="1" applyAlignment="1">
      <alignment horizontal="left" vertical="center" shrinkToFit="1"/>
    </xf>
    <xf numFmtId="0" fontId="8" fillId="0" borderId="1" xfId="0" applyFont="1" applyBorder="1">
      <alignment vertical="center" wrapText="1"/>
    </xf>
    <xf numFmtId="0" fontId="9" fillId="0" borderId="1" xfId="0" applyFont="1" applyBorder="1">
      <alignment vertical="center" wrapText="1"/>
    </xf>
    <xf numFmtId="4" fontId="0" fillId="4" borderId="1" xfId="0" applyNumberFormat="1" applyFill="1" applyBorder="1">
      <alignment vertical="center" wrapText="1"/>
    </xf>
    <xf numFmtId="0" fontId="0" fillId="6" borderId="1" xfId="0" applyFill="1" applyBorder="1">
      <alignment vertical="center" wrapText="1"/>
    </xf>
    <xf numFmtId="4" fontId="1" fillId="3" borderId="1" xfId="0" applyNumberFormat="1" applyFont="1" applyFill="1" applyBorder="1" applyAlignment="1">
      <alignment horizontal="center" vertical="center" wrapText="1"/>
    </xf>
    <xf numFmtId="4" fontId="1" fillId="0" borderId="1" xfId="0" applyNumberFormat="1" applyFont="1" applyBorder="1" applyAlignment="1">
      <alignment vertical="center" shrinkToFit="1"/>
    </xf>
    <xf numFmtId="4" fontId="0" fillId="0" borderId="1" xfId="0" applyNumberFormat="1" applyBorder="1" applyAlignment="1" applyProtection="1">
      <alignment horizontal="right" vertical="center" wrapText="1"/>
      <protection locked="0"/>
    </xf>
    <xf numFmtId="4" fontId="0" fillId="0" borderId="1" xfId="0" applyNumberFormat="1" applyBorder="1" applyProtection="1">
      <alignment vertical="center" wrapText="1"/>
      <protection locked="0"/>
    </xf>
    <xf numFmtId="4" fontId="1" fillId="4" borderId="1" xfId="0" applyNumberFormat="1" applyFont="1" applyFill="1" applyBorder="1" applyAlignment="1" applyProtection="1">
      <alignment horizontal="right" vertical="center" wrapText="1"/>
      <protection locked="0"/>
    </xf>
    <xf numFmtId="4" fontId="0" fillId="5" borderId="1" xfId="0" applyNumberFormat="1" applyFill="1" applyBorder="1" applyProtection="1">
      <alignment vertical="center" wrapText="1"/>
      <protection locked="0"/>
    </xf>
    <xf numFmtId="4" fontId="1" fillId="5"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Protection="1">
      <alignment vertical="center" wrapText="1"/>
      <protection locked="0"/>
    </xf>
    <xf numFmtId="0" fontId="0" fillId="0" borderId="1" xfId="0" applyBorder="1" applyProtection="1">
      <alignment vertical="center" wrapText="1"/>
      <protection locked="0"/>
    </xf>
    <xf numFmtId="0" fontId="1" fillId="2" borderId="1" xfId="0" applyFont="1" applyFill="1" applyBorder="1" applyAlignment="1" applyProtection="1">
      <alignment horizontal="right" vertical="center" wrapText="1"/>
      <protection locked="0"/>
    </xf>
    <xf numFmtId="4" fontId="1" fillId="0" borderId="1" xfId="0" applyNumberFormat="1" applyFont="1" applyBorder="1" applyProtection="1">
      <alignment vertical="center" wrapText="1"/>
      <protection locked="0"/>
    </xf>
    <xf numFmtId="4" fontId="0" fillId="4" borderId="1" xfId="0" applyNumberFormat="1" applyFill="1" applyBorder="1" applyProtection="1">
      <alignment vertical="center" wrapText="1"/>
      <protection locked="0"/>
    </xf>
    <xf numFmtId="0" fontId="1" fillId="4" borderId="1" xfId="0" applyFont="1" applyFill="1" applyBorder="1" applyAlignment="1" applyProtection="1">
      <alignment horizontal="right" vertical="center" wrapText="1"/>
      <protection locked="0"/>
    </xf>
    <xf numFmtId="0" fontId="0" fillId="0" borderId="1" xfId="0" applyBorder="1" applyAlignment="1">
      <alignment horizontal="left" vertical="center" shrinkToFit="1"/>
    </xf>
    <xf numFmtId="0" fontId="0" fillId="2" borderId="1" xfId="0" applyFill="1" applyBorder="1" applyAlignment="1">
      <alignment horizontal="left" vertical="center" shrinkToFi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 fontId="0" fillId="0" borderId="2" xfId="0" applyNumberFormat="1" applyBorder="1" applyAlignment="1" applyProtection="1">
      <alignment horizontal="center" vertical="center" wrapText="1"/>
      <protection locked="0"/>
    </xf>
    <xf numFmtId="4" fontId="0" fillId="0" borderId="3" xfId="0" applyNumberFormat="1" applyBorder="1" applyAlignment="1" applyProtection="1">
      <alignment horizontal="center" vertical="center" wrapText="1"/>
      <protection locked="0"/>
    </xf>
    <xf numFmtId="4" fontId="0" fillId="0" borderId="2" xfId="0" applyNumberFormat="1" applyBorder="1" applyAlignment="1">
      <alignment horizontal="right" vertical="center" wrapText="1"/>
    </xf>
    <xf numFmtId="4" fontId="0" fillId="0" borderId="3" xfId="0" applyNumberFormat="1" applyBorder="1" applyAlignment="1">
      <alignment horizontal="right"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4C7DC"/>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D32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mruColors>
      <color rgb="FFB4C7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D284"/>
  <sheetViews>
    <sheetView tabSelected="1" zoomScaleNormal="100" zoomScaleSheetLayoutView="100" workbookViewId="0">
      <selection activeCell="J70" sqref="J70"/>
    </sheetView>
  </sheetViews>
  <sheetFormatPr defaultColWidth="13.375" defaultRowHeight="13.5"/>
  <cols>
    <col min="1" max="1" width="2.625" style="1" customWidth="1"/>
    <col min="2" max="2" width="2.5" style="12" customWidth="1"/>
    <col min="3" max="3" width="5.875" style="12" customWidth="1"/>
    <col min="4" max="4" width="53.375" style="6" customWidth="1"/>
    <col min="5" max="5" width="9.625" style="13" customWidth="1"/>
    <col min="6" max="6" width="6.375" style="13" customWidth="1"/>
    <col min="7" max="7" width="12.5" style="22" customWidth="1"/>
    <col min="8" max="8" width="14.5" style="6" customWidth="1"/>
    <col min="9" max="16384" width="13.375" style="6"/>
  </cols>
  <sheetData>
    <row r="2" spans="1:1018" s="4" customFormat="1">
      <c r="A2" s="1"/>
      <c r="B2" s="3"/>
      <c r="C2" s="3"/>
      <c r="E2" s="5"/>
      <c r="F2" s="5"/>
      <c r="G2" s="43"/>
      <c r="AMD2" s="6"/>
    </row>
    <row r="3" spans="1:1018" s="4" customFormat="1" ht="27">
      <c r="A3" s="67" t="s">
        <v>0</v>
      </c>
      <c r="B3" s="67"/>
      <c r="C3" s="67"/>
      <c r="D3" s="4" t="s">
        <v>1</v>
      </c>
      <c r="E3" s="5"/>
      <c r="F3" s="5"/>
      <c r="G3" s="43"/>
      <c r="AMD3" s="6"/>
    </row>
    <row r="4" spans="1:1018" s="4" customFormat="1" ht="27">
      <c r="A4" s="67" t="s">
        <v>2</v>
      </c>
      <c r="B4" s="67"/>
      <c r="C4" s="67"/>
      <c r="D4" s="4" t="s">
        <v>3</v>
      </c>
      <c r="E4" s="5"/>
      <c r="F4" s="5"/>
      <c r="G4" s="43"/>
      <c r="AMD4" s="6"/>
    </row>
    <row r="5" spans="1:1018" s="4" customFormat="1" ht="27">
      <c r="A5" s="67" t="s">
        <v>4</v>
      </c>
      <c r="B5" s="67"/>
      <c r="C5" s="67"/>
      <c r="D5" s="4" t="s">
        <v>5</v>
      </c>
      <c r="E5" s="5"/>
      <c r="F5" s="5"/>
      <c r="G5" s="43"/>
      <c r="AMD5" s="6"/>
    </row>
    <row r="6" spans="1:1018" s="4" customFormat="1" ht="27">
      <c r="A6" s="67" t="s">
        <v>6</v>
      </c>
      <c r="B6" s="67"/>
      <c r="C6" s="67"/>
      <c r="D6" s="4" t="s">
        <v>7</v>
      </c>
      <c r="E6" s="5"/>
      <c r="F6" s="5"/>
      <c r="G6" s="43"/>
      <c r="AMD6" s="6"/>
    </row>
    <row r="7" spans="1:1018" s="4" customFormat="1">
      <c r="A7" s="67" t="s">
        <v>8</v>
      </c>
      <c r="B7" s="67"/>
      <c r="C7" s="67"/>
      <c r="D7" s="4" t="s">
        <v>9</v>
      </c>
      <c r="E7" s="5"/>
      <c r="F7" s="5"/>
      <c r="G7" s="43"/>
      <c r="AMD7" s="6"/>
    </row>
    <row r="8" spans="1:1018" s="4" customFormat="1">
      <c r="A8" s="7"/>
      <c r="B8" s="3"/>
      <c r="C8" s="8"/>
      <c r="E8" s="5"/>
      <c r="F8" s="5"/>
      <c r="G8" s="43"/>
      <c r="AMD8" s="6"/>
    </row>
    <row r="9" spans="1:1018" s="4" customFormat="1">
      <c r="A9" s="68" t="s">
        <v>10</v>
      </c>
      <c r="B9" s="68"/>
      <c r="C9" s="68"/>
      <c r="D9" s="9" t="s">
        <v>11</v>
      </c>
      <c r="E9" s="5"/>
      <c r="F9" s="5"/>
      <c r="G9" s="43"/>
      <c r="AMD9" s="6"/>
    </row>
    <row r="10" spans="1:1018" s="4" customFormat="1">
      <c r="A10" s="67" t="s">
        <v>12</v>
      </c>
      <c r="B10" s="67"/>
      <c r="C10" s="67"/>
      <c r="D10" s="4" t="s">
        <v>13</v>
      </c>
      <c r="E10" s="5"/>
      <c r="F10" s="5"/>
      <c r="G10" s="43"/>
      <c r="AMD10" s="6"/>
    </row>
    <row r="11" spans="1:1018" s="4" customFormat="1">
      <c r="A11" s="67" t="s">
        <v>14</v>
      </c>
      <c r="B11" s="67"/>
      <c r="C11" s="67"/>
      <c r="D11" s="4" t="s">
        <v>15</v>
      </c>
      <c r="E11" s="5"/>
      <c r="F11" s="5"/>
      <c r="G11" s="43"/>
      <c r="AMD11" s="6"/>
    </row>
    <row r="12" spans="1:1018" s="4" customFormat="1">
      <c r="A12" s="67" t="s">
        <v>16</v>
      </c>
      <c r="B12" s="67"/>
      <c r="C12" s="67"/>
      <c r="D12" s="4" t="s">
        <v>17</v>
      </c>
      <c r="E12" s="5"/>
      <c r="F12" s="5"/>
      <c r="G12" s="43"/>
      <c r="AMD12" s="6"/>
    </row>
    <row r="13" spans="1:1018" s="4" customFormat="1">
      <c r="A13" s="67" t="s">
        <v>18</v>
      </c>
      <c r="B13" s="67"/>
      <c r="C13" s="67"/>
      <c r="D13" s="4" t="s">
        <v>19</v>
      </c>
      <c r="E13" s="5"/>
      <c r="F13" s="5"/>
      <c r="G13" s="43"/>
      <c r="AMD13" s="6"/>
    </row>
    <row r="14" spans="1:1018" s="4" customFormat="1" ht="44.25" customHeight="1">
      <c r="A14" s="7"/>
      <c r="B14" s="3"/>
      <c r="C14" s="8"/>
      <c r="E14" s="5"/>
      <c r="F14" s="5"/>
      <c r="G14" s="43"/>
      <c r="AMD14" s="6"/>
    </row>
    <row r="15" spans="1:1018" s="4" customFormat="1">
      <c r="A15" s="67" t="s">
        <v>20</v>
      </c>
      <c r="B15" s="67"/>
      <c r="C15" s="67"/>
      <c r="D15" s="4" t="s">
        <v>21</v>
      </c>
      <c r="E15" s="5"/>
      <c r="F15" s="5"/>
      <c r="G15" s="43"/>
      <c r="AMD15" s="6"/>
    </row>
    <row r="16" spans="1:1018" s="4" customFormat="1">
      <c r="A16" s="7"/>
      <c r="B16" s="3"/>
      <c r="C16" s="8"/>
      <c r="E16" s="5"/>
      <c r="F16" s="5"/>
      <c r="G16" s="43"/>
      <c r="AMD16" s="6"/>
    </row>
    <row r="17" spans="1:1018" s="4" customFormat="1">
      <c r="A17" s="1"/>
      <c r="B17" s="3"/>
      <c r="C17" s="3"/>
      <c r="E17" s="5"/>
      <c r="F17" s="5"/>
      <c r="G17" s="43"/>
      <c r="AMD17" s="6"/>
    </row>
    <row r="18" spans="1:1018" s="4" customFormat="1">
      <c r="A18" s="68" t="s">
        <v>10</v>
      </c>
      <c r="B18" s="68"/>
      <c r="C18" s="68"/>
      <c r="D18" s="9" t="s">
        <v>22</v>
      </c>
      <c r="E18" s="5"/>
      <c r="F18" s="5"/>
      <c r="G18" s="43"/>
      <c r="AMD18" s="6"/>
    </row>
    <row r="19" spans="1:1018" s="4" customFormat="1">
      <c r="A19" s="67" t="s">
        <v>12</v>
      </c>
      <c r="B19" s="67"/>
      <c r="C19" s="67"/>
      <c r="D19" s="4" t="s">
        <v>23</v>
      </c>
      <c r="E19" s="5"/>
      <c r="F19" s="5"/>
      <c r="G19" s="43"/>
      <c r="AMD19" s="6"/>
    </row>
    <row r="20" spans="1:1018" s="4" customFormat="1">
      <c r="A20" s="67" t="s">
        <v>14</v>
      </c>
      <c r="B20" s="67"/>
      <c r="C20" s="67"/>
      <c r="D20" s="4" t="s">
        <v>15</v>
      </c>
      <c r="E20" s="5"/>
      <c r="F20" s="5"/>
      <c r="G20" s="43"/>
      <c r="AMD20" s="6"/>
    </row>
    <row r="21" spans="1:1018" s="4" customFormat="1">
      <c r="A21" s="67" t="s">
        <v>16</v>
      </c>
      <c r="B21" s="67"/>
      <c r="C21" s="67"/>
      <c r="D21" s="4" t="s">
        <v>24</v>
      </c>
      <c r="E21" s="5"/>
      <c r="F21" s="5"/>
      <c r="G21" s="43"/>
      <c r="AMD21" s="6"/>
    </row>
    <row r="22" spans="1:1018" s="4" customFormat="1">
      <c r="A22" s="67" t="s">
        <v>18</v>
      </c>
      <c r="B22" s="67"/>
      <c r="C22" s="67"/>
      <c r="D22" s="4" t="s">
        <v>19</v>
      </c>
      <c r="E22" s="5"/>
      <c r="F22" s="5"/>
      <c r="G22" s="43"/>
      <c r="AMD22" s="6"/>
    </row>
    <row r="23" spans="1:1018" s="4" customFormat="1" ht="45.4" customHeight="1">
      <c r="A23" s="6"/>
      <c r="B23" s="6"/>
      <c r="C23" s="6"/>
      <c r="D23" s="6"/>
      <c r="E23" s="5"/>
      <c r="F23" s="5"/>
      <c r="G23" s="43"/>
      <c r="AMD23" s="6"/>
    </row>
    <row r="24" spans="1:1018" s="4" customFormat="1">
      <c r="A24" s="67" t="s">
        <v>20</v>
      </c>
      <c r="B24" s="67"/>
      <c r="C24" s="67"/>
      <c r="D24" s="4" t="s">
        <v>25</v>
      </c>
      <c r="E24" s="5"/>
      <c r="F24" s="5"/>
      <c r="G24" s="43"/>
      <c r="AMD24" s="6"/>
    </row>
    <row r="25" spans="1:1018" s="4" customFormat="1">
      <c r="A25" s="7"/>
      <c r="B25" s="3"/>
      <c r="C25" s="8"/>
      <c r="E25" s="5"/>
      <c r="F25" s="5"/>
      <c r="G25" s="43"/>
      <c r="AMD25" s="6"/>
    </row>
    <row r="26" spans="1:1018" s="4" customFormat="1" ht="46.9" customHeight="1">
      <c r="A26" s="1"/>
      <c r="B26" s="3"/>
      <c r="C26" s="3"/>
      <c r="E26" s="5"/>
      <c r="F26" s="5"/>
      <c r="G26" s="43"/>
      <c r="AMD26" s="6"/>
    </row>
    <row r="27" spans="1:1018" s="4" customFormat="1">
      <c r="A27" s="67" t="s">
        <v>26</v>
      </c>
      <c r="B27" s="67"/>
      <c r="C27" s="67"/>
      <c r="D27" s="4" t="s">
        <v>27</v>
      </c>
      <c r="E27" s="5"/>
      <c r="F27" s="5"/>
      <c r="G27" s="43"/>
      <c r="AMD27" s="6"/>
    </row>
    <row r="28" spans="1:1018" s="4" customFormat="1">
      <c r="A28" s="67" t="s">
        <v>28</v>
      </c>
      <c r="B28" s="67"/>
      <c r="C28" s="67"/>
      <c r="D28" s="10" t="s">
        <v>29</v>
      </c>
      <c r="E28" s="5"/>
      <c r="F28" s="5"/>
      <c r="G28" s="43"/>
      <c r="AMD28" s="6"/>
    </row>
    <row r="29" spans="1:1018" s="4" customFormat="1">
      <c r="A29" s="1"/>
      <c r="B29" s="3"/>
      <c r="C29" s="3"/>
      <c r="E29" s="5"/>
      <c r="F29" s="5"/>
      <c r="G29" s="43"/>
      <c r="AMD29" s="6"/>
    </row>
    <row r="30" spans="1:1018" s="4" customFormat="1">
      <c r="A30" s="1"/>
      <c r="B30" s="3"/>
      <c r="C30" s="3"/>
      <c r="E30" s="5"/>
      <c r="F30" s="5"/>
      <c r="G30" s="43"/>
      <c r="AMD30" s="6"/>
    </row>
    <row r="31" spans="1:1018" s="4" customFormat="1">
      <c r="A31" s="1"/>
      <c r="B31" s="3"/>
      <c r="C31" s="3"/>
      <c r="D31" s="4" t="s">
        <v>30</v>
      </c>
      <c r="E31" s="5"/>
      <c r="F31" s="5"/>
      <c r="G31" s="43"/>
      <c r="AMD31" s="6"/>
    </row>
    <row r="32" spans="1:1018" s="4" customFormat="1" ht="38.25">
      <c r="A32" s="1"/>
      <c r="B32" s="3"/>
      <c r="C32" s="3"/>
      <c r="D32" s="11" t="s">
        <v>31</v>
      </c>
      <c r="E32" s="5"/>
      <c r="F32" s="5"/>
      <c r="G32" s="43"/>
      <c r="AMD32" s="6"/>
    </row>
    <row r="33" spans="1:1018" s="4" customFormat="1" ht="40.5">
      <c r="A33" s="1"/>
      <c r="B33" s="3"/>
      <c r="C33" s="3"/>
      <c r="D33" s="4" t="s">
        <v>32</v>
      </c>
      <c r="E33" s="5"/>
      <c r="F33" s="5"/>
      <c r="G33" s="43"/>
      <c r="AMD33" s="6"/>
    </row>
    <row r="34" spans="1:1018" s="4" customFormat="1" ht="175.5">
      <c r="A34" s="1"/>
      <c r="B34" s="3"/>
      <c r="C34" s="3"/>
      <c r="D34" s="6" t="s">
        <v>33</v>
      </c>
      <c r="E34" s="5"/>
      <c r="F34" s="5"/>
      <c r="G34" s="43"/>
      <c r="AMD34" s="6"/>
    </row>
    <row r="35" spans="1:1018" s="4" customFormat="1" ht="67.5">
      <c r="A35" s="1"/>
      <c r="B35" s="3"/>
      <c r="C35" s="3"/>
      <c r="D35" s="6" t="s">
        <v>34</v>
      </c>
      <c r="E35" s="5"/>
      <c r="F35" s="5"/>
      <c r="G35" s="43"/>
      <c r="AMD35" s="6"/>
    </row>
    <row r="36" spans="1:1018" s="4" customFormat="1">
      <c r="A36" s="1"/>
      <c r="B36" s="3"/>
      <c r="C36" s="3"/>
      <c r="D36" s="6"/>
      <c r="E36" s="5"/>
      <c r="F36" s="5"/>
      <c r="G36" s="43"/>
      <c r="AMD36" s="6"/>
    </row>
    <row r="37" spans="1:1018" s="4" customFormat="1" ht="27">
      <c r="A37" s="1"/>
      <c r="B37" s="3"/>
      <c r="C37" s="3"/>
      <c r="D37" s="6" t="s">
        <v>35</v>
      </c>
      <c r="E37" s="5"/>
      <c r="F37" s="5"/>
      <c r="G37" s="43"/>
      <c r="AMD37" s="6"/>
    </row>
    <row r="38" spans="1:1018" s="4" customFormat="1">
      <c r="A38" s="1"/>
      <c r="B38" s="3"/>
      <c r="C38" s="3"/>
      <c r="D38" s="6"/>
      <c r="E38" s="5"/>
      <c r="F38" s="5"/>
      <c r="G38" s="43"/>
      <c r="AMD38" s="6"/>
    </row>
    <row r="39" spans="1:1018" s="4" customFormat="1" ht="40.5">
      <c r="A39" s="1"/>
      <c r="B39" s="3"/>
      <c r="C39" s="3"/>
      <c r="D39" s="6" t="s">
        <v>36</v>
      </c>
      <c r="E39" s="5"/>
      <c r="F39" s="5"/>
      <c r="G39" s="43"/>
      <c r="AMD39" s="6"/>
    </row>
    <row r="40" spans="1:1018" s="4" customFormat="1">
      <c r="A40" s="1"/>
      <c r="B40" s="3"/>
      <c r="C40" s="3"/>
      <c r="D40" s="6"/>
      <c r="E40" s="5"/>
      <c r="F40" s="5"/>
      <c r="G40" s="43"/>
      <c r="AMD40" s="6"/>
    </row>
    <row r="41" spans="1:1018" s="4" customFormat="1" ht="40.5">
      <c r="A41" s="1"/>
      <c r="B41" s="3"/>
      <c r="C41" s="3"/>
      <c r="D41" s="6" t="s">
        <v>37</v>
      </c>
      <c r="E41" s="5"/>
      <c r="F41" s="5"/>
      <c r="G41" s="43"/>
      <c r="AMD41" s="6"/>
    </row>
    <row r="42" spans="1:1018" s="4" customFormat="1" ht="27">
      <c r="A42" s="1"/>
      <c r="B42" s="3"/>
      <c r="C42" s="3"/>
      <c r="D42" s="6" t="s">
        <v>38</v>
      </c>
      <c r="E42" s="5"/>
      <c r="F42" s="5"/>
      <c r="G42" s="43"/>
      <c r="AMD42" s="6"/>
    </row>
    <row r="43" spans="1:1018" s="4" customFormat="1" ht="27">
      <c r="A43" s="1"/>
      <c r="B43" s="3"/>
      <c r="C43" s="3"/>
      <c r="D43" s="6" t="s">
        <v>39</v>
      </c>
      <c r="E43" s="5"/>
      <c r="F43" s="5"/>
      <c r="G43" s="43"/>
      <c r="AMD43" s="6"/>
    </row>
    <row r="44" spans="1:1018" s="4" customFormat="1" ht="27">
      <c r="A44" s="1"/>
      <c r="B44" s="3"/>
      <c r="C44" s="3"/>
      <c r="D44" s="6" t="s">
        <v>40</v>
      </c>
      <c r="E44" s="5"/>
      <c r="F44" s="5"/>
      <c r="G44" s="43"/>
      <c r="AMD44" s="6"/>
    </row>
    <row r="45" spans="1:1018" s="4" customFormat="1" ht="54">
      <c r="A45" s="1"/>
      <c r="B45" s="3"/>
      <c r="C45" s="3"/>
      <c r="D45" s="6" t="s">
        <v>249</v>
      </c>
      <c r="E45" s="5"/>
      <c r="F45" s="5"/>
      <c r="G45" s="43"/>
      <c r="AMD45" s="6"/>
    </row>
    <row r="46" spans="1:1018" s="4" customFormat="1" ht="54">
      <c r="A46" s="1"/>
      <c r="B46" s="3"/>
      <c r="C46" s="3"/>
      <c r="D46" s="6" t="s">
        <v>261</v>
      </c>
      <c r="E46" s="5"/>
      <c r="F46" s="5"/>
      <c r="G46" s="43"/>
      <c r="AMD46" s="6"/>
    </row>
    <row r="47" spans="1:1018" s="4" customFormat="1" ht="40.5">
      <c r="A47" s="1"/>
      <c r="B47" s="3"/>
      <c r="C47" s="3"/>
      <c r="D47" s="6" t="s">
        <v>41</v>
      </c>
      <c r="E47" s="5"/>
      <c r="F47" s="5"/>
      <c r="G47" s="43"/>
      <c r="AMD47" s="6"/>
    </row>
    <row r="48" spans="1:1018" s="4" customFormat="1" ht="27">
      <c r="A48" s="1"/>
      <c r="B48" s="3"/>
      <c r="C48" s="3"/>
      <c r="D48" s="6" t="s">
        <v>42</v>
      </c>
      <c r="E48" s="5"/>
      <c r="F48" s="5"/>
      <c r="G48" s="43"/>
      <c r="AMD48" s="6"/>
    </row>
    <row r="49" spans="1:1018" s="4" customFormat="1" ht="27">
      <c r="A49" s="1"/>
      <c r="B49" s="3"/>
      <c r="C49" s="3"/>
      <c r="D49" s="6" t="s">
        <v>43</v>
      </c>
      <c r="E49" s="5"/>
      <c r="F49" s="5"/>
      <c r="G49" s="43"/>
      <c r="AMD49" s="6"/>
    </row>
    <row r="50" spans="1:1018" s="4" customFormat="1" ht="54">
      <c r="A50" s="1"/>
      <c r="B50" s="3"/>
      <c r="C50" s="3"/>
      <c r="D50" s="6" t="s">
        <v>44</v>
      </c>
      <c r="E50" s="5"/>
      <c r="F50" s="5"/>
      <c r="G50" s="43"/>
      <c r="AMD50" s="6"/>
    </row>
    <row r="51" spans="1:1018" s="4" customFormat="1" ht="67.5">
      <c r="A51" s="1"/>
      <c r="B51" s="3"/>
      <c r="C51" s="3"/>
      <c r="D51" s="6" t="s">
        <v>250</v>
      </c>
      <c r="E51" s="5"/>
      <c r="F51" s="5"/>
      <c r="G51" s="43"/>
      <c r="AMD51" s="6"/>
    </row>
    <row r="52" spans="1:1018" s="4" customFormat="1" ht="81">
      <c r="A52" s="1"/>
      <c r="B52" s="3"/>
      <c r="C52" s="3"/>
      <c r="D52" s="6" t="s">
        <v>45</v>
      </c>
      <c r="E52" s="5"/>
      <c r="F52" s="5"/>
      <c r="G52" s="43"/>
      <c r="AMD52" s="6"/>
    </row>
    <row r="53" spans="1:1018" s="4" customFormat="1">
      <c r="A53" s="1"/>
      <c r="B53" s="3"/>
      <c r="C53" s="3"/>
      <c r="D53" s="6" t="s">
        <v>46</v>
      </c>
      <c r="E53" s="5"/>
      <c r="F53" s="5"/>
      <c r="G53" s="43"/>
      <c r="AMD53" s="6"/>
    </row>
    <row r="54" spans="1:1018" s="4" customFormat="1" ht="67.5">
      <c r="A54" s="1"/>
      <c r="B54" s="3"/>
      <c r="C54" s="3"/>
      <c r="D54" s="6" t="s">
        <v>251</v>
      </c>
      <c r="E54" s="5"/>
      <c r="F54" s="5"/>
      <c r="G54" s="43"/>
      <c r="AMD54" s="6"/>
    </row>
    <row r="55" spans="1:1018" s="4" customFormat="1" ht="40.5">
      <c r="A55" s="1"/>
      <c r="B55" s="3"/>
      <c r="C55" s="3"/>
      <c r="D55" s="6" t="s">
        <v>47</v>
      </c>
      <c r="E55" s="5"/>
      <c r="F55" s="5"/>
      <c r="G55" s="43"/>
      <c r="AMD55" s="6"/>
    </row>
    <row r="56" spans="1:1018" s="4" customFormat="1" ht="81">
      <c r="A56" s="1"/>
      <c r="B56" s="3"/>
      <c r="C56" s="3"/>
      <c r="D56" s="6" t="s">
        <v>260</v>
      </c>
      <c r="E56" s="5"/>
      <c r="F56" s="5"/>
      <c r="G56" s="43"/>
      <c r="AMD56" s="6"/>
    </row>
    <row r="57" spans="1:1018" s="4" customFormat="1" ht="54">
      <c r="A57" s="1"/>
      <c r="B57" s="3"/>
      <c r="C57" s="3"/>
      <c r="D57" s="6" t="s">
        <v>48</v>
      </c>
      <c r="E57" s="5"/>
      <c r="F57" s="5"/>
      <c r="G57" s="43"/>
      <c r="AMD57" s="6"/>
    </row>
    <row r="58" spans="1:1018" s="4" customFormat="1" ht="27">
      <c r="A58" s="1"/>
      <c r="B58" s="3"/>
      <c r="C58" s="3"/>
      <c r="D58" s="6" t="s">
        <v>49</v>
      </c>
      <c r="E58" s="5"/>
      <c r="F58" s="5"/>
      <c r="G58" s="43"/>
      <c r="AMD58" s="6"/>
    </row>
    <row r="59" spans="1:1018" s="4" customFormat="1" ht="27">
      <c r="A59" s="1"/>
      <c r="B59" s="3"/>
      <c r="C59" s="3"/>
      <c r="D59" s="6" t="s">
        <v>50</v>
      </c>
      <c r="E59" s="5"/>
      <c r="F59" s="5"/>
      <c r="G59" s="43"/>
      <c r="AMD59" s="6"/>
    </row>
    <row r="60" spans="1:1018" s="4" customFormat="1" ht="54">
      <c r="A60" s="1"/>
      <c r="B60" s="3"/>
      <c r="C60" s="3"/>
      <c r="D60" s="6" t="s">
        <v>51</v>
      </c>
      <c r="E60" s="5"/>
      <c r="F60" s="5"/>
      <c r="G60" s="43"/>
      <c r="AMD60" s="6"/>
    </row>
    <row r="61" spans="1:1018" s="4" customFormat="1" ht="40.5">
      <c r="A61" s="1"/>
      <c r="B61" s="3"/>
      <c r="C61" s="3"/>
      <c r="D61" s="6" t="s">
        <v>52</v>
      </c>
      <c r="E61" s="5"/>
      <c r="F61" s="5"/>
      <c r="G61" s="43"/>
      <c r="AMD61" s="6"/>
    </row>
    <row r="62" spans="1:1018" ht="270">
      <c r="D62" s="53" t="s">
        <v>255</v>
      </c>
    </row>
    <row r="63" spans="1:1018">
      <c r="G63" s="23"/>
      <c r="H63" s="14"/>
    </row>
    <row r="64" spans="1:1018" ht="27">
      <c r="A64" s="70" t="s">
        <v>53</v>
      </c>
      <c r="B64" s="70"/>
      <c r="C64" s="70"/>
      <c r="D64" s="15" t="s">
        <v>54</v>
      </c>
      <c r="E64" s="16" t="s">
        <v>55</v>
      </c>
      <c r="F64" s="16" t="s">
        <v>56</v>
      </c>
      <c r="G64" s="54" t="s">
        <v>252</v>
      </c>
      <c r="H64" s="16" t="s">
        <v>253</v>
      </c>
    </row>
    <row r="65" spans="1:8">
      <c r="F65" s="6"/>
    </row>
    <row r="66" spans="1:8" ht="21.6" customHeight="1">
      <c r="A66" s="17" t="s">
        <v>57</v>
      </c>
      <c r="B66" s="18"/>
      <c r="C66" s="18"/>
      <c r="D66" s="19" t="s">
        <v>58</v>
      </c>
      <c r="E66" s="20"/>
      <c r="F66" s="21"/>
      <c r="G66" s="52"/>
      <c r="H66" s="21"/>
    </row>
    <row r="67" spans="1:8">
      <c r="F67" s="6"/>
    </row>
    <row r="68" spans="1:8" ht="54">
      <c r="A68" s="1" t="s">
        <v>57</v>
      </c>
      <c r="B68" s="12" t="s">
        <v>60</v>
      </c>
      <c r="D68" s="6" t="s">
        <v>66</v>
      </c>
      <c r="G68" s="56"/>
      <c r="H68" s="14">
        <f t="shared" ref="H68:H120" si="0">ROUND(F68*G68,2)</f>
        <v>0</v>
      </c>
    </row>
    <row r="69" spans="1:8" ht="54">
      <c r="A69" s="1" t="s">
        <v>57</v>
      </c>
      <c r="B69" s="12" t="s">
        <v>60</v>
      </c>
      <c r="C69" s="7" t="s">
        <v>60</v>
      </c>
      <c r="D69" s="6" t="s">
        <v>67</v>
      </c>
      <c r="E69" s="13" t="s">
        <v>68</v>
      </c>
      <c r="F69" s="13">
        <v>50</v>
      </c>
      <c r="G69" s="56"/>
      <c r="H69" s="22">
        <f t="shared" si="0"/>
        <v>0</v>
      </c>
    </row>
    <row r="70" spans="1:8">
      <c r="A70" s="1" t="s">
        <v>57</v>
      </c>
      <c r="B70" s="12" t="s">
        <v>60</v>
      </c>
      <c r="C70" s="7" t="s">
        <v>61</v>
      </c>
      <c r="D70" s="6" t="s">
        <v>69</v>
      </c>
      <c r="E70" s="13" t="s">
        <v>59</v>
      </c>
      <c r="F70" s="13">
        <v>4</v>
      </c>
      <c r="G70" s="56"/>
      <c r="H70" s="22">
        <f t="shared" si="0"/>
        <v>0</v>
      </c>
    </row>
    <row r="71" spans="1:8" ht="27">
      <c r="A71" s="1" t="s">
        <v>57</v>
      </c>
      <c r="B71" s="12" t="s">
        <v>60</v>
      </c>
      <c r="C71" s="7" t="s">
        <v>62</v>
      </c>
      <c r="D71" s="6" t="s">
        <v>70</v>
      </c>
      <c r="E71" s="13" t="s">
        <v>59</v>
      </c>
      <c r="F71" s="13">
        <v>4</v>
      </c>
      <c r="G71" s="56"/>
      <c r="H71" s="22">
        <f t="shared" si="0"/>
        <v>0</v>
      </c>
    </row>
    <row r="72" spans="1:8" ht="54">
      <c r="A72" s="1" t="s">
        <v>57</v>
      </c>
      <c r="B72" s="12" t="s">
        <v>60</v>
      </c>
      <c r="C72" s="7" t="s">
        <v>64</v>
      </c>
      <c r="D72" s="6" t="s">
        <v>71</v>
      </c>
      <c r="E72" s="13" t="s">
        <v>59</v>
      </c>
      <c r="F72" s="13">
        <v>4</v>
      </c>
      <c r="G72" s="57"/>
      <c r="H72" s="22">
        <f t="shared" si="0"/>
        <v>0</v>
      </c>
    </row>
    <row r="73" spans="1:8" ht="54">
      <c r="A73" s="1" t="s">
        <v>57</v>
      </c>
      <c r="B73" s="12" t="s">
        <v>60</v>
      </c>
      <c r="C73" s="7" t="s">
        <v>65</v>
      </c>
      <c r="D73" s="6" t="s">
        <v>72</v>
      </c>
      <c r="E73" s="13" t="s">
        <v>59</v>
      </c>
      <c r="F73" s="13">
        <v>2</v>
      </c>
      <c r="G73" s="57"/>
      <c r="H73" s="22">
        <f t="shared" si="0"/>
        <v>0</v>
      </c>
    </row>
    <row r="74" spans="1:8" ht="81">
      <c r="A74" s="1" t="s">
        <v>57</v>
      </c>
      <c r="B74" s="12" t="s">
        <v>60</v>
      </c>
      <c r="C74" s="7" t="s">
        <v>73</v>
      </c>
      <c r="D74" s="6" t="s">
        <v>74</v>
      </c>
      <c r="E74" s="13" t="s">
        <v>68</v>
      </c>
      <c r="F74" s="13">
        <v>65</v>
      </c>
      <c r="G74" s="56"/>
      <c r="H74" s="22">
        <f t="shared" si="0"/>
        <v>0</v>
      </c>
    </row>
    <row r="75" spans="1:8">
      <c r="A75" s="1" t="s">
        <v>57</v>
      </c>
      <c r="B75" s="12" t="s">
        <v>60</v>
      </c>
      <c r="C75" s="7" t="s">
        <v>75</v>
      </c>
      <c r="D75" s="6" t="s">
        <v>76</v>
      </c>
      <c r="E75" s="13" t="s">
        <v>77</v>
      </c>
      <c r="F75" s="13">
        <v>4</v>
      </c>
      <c r="G75" s="56"/>
      <c r="H75" s="22">
        <f t="shared" si="0"/>
        <v>0</v>
      </c>
    </row>
    <row r="76" spans="1:8" ht="27">
      <c r="A76" s="1" t="s">
        <v>57</v>
      </c>
      <c r="B76" s="12" t="s">
        <v>60</v>
      </c>
      <c r="C76" s="7" t="s">
        <v>78</v>
      </c>
      <c r="D76" s="6" t="s">
        <v>79</v>
      </c>
      <c r="E76" s="13" t="s">
        <v>77</v>
      </c>
      <c r="F76" s="13">
        <v>2</v>
      </c>
      <c r="G76" s="56"/>
      <c r="H76" s="22">
        <f t="shared" si="0"/>
        <v>0</v>
      </c>
    </row>
    <row r="77" spans="1:8" ht="54">
      <c r="A77" s="1" t="s">
        <v>57</v>
      </c>
      <c r="B77" s="12" t="s">
        <v>60</v>
      </c>
      <c r="C77" s="7" t="s">
        <v>80</v>
      </c>
      <c r="D77" s="6" t="s">
        <v>81</v>
      </c>
      <c r="E77" s="13" t="s">
        <v>59</v>
      </c>
      <c r="F77" s="13">
        <v>2</v>
      </c>
      <c r="G77" s="56"/>
      <c r="H77" s="22">
        <f t="shared" si="0"/>
        <v>0</v>
      </c>
    </row>
    <row r="78" spans="1:8">
      <c r="A78" s="1" t="s">
        <v>57</v>
      </c>
      <c r="B78" s="12" t="s">
        <v>60</v>
      </c>
      <c r="C78" s="7" t="s">
        <v>82</v>
      </c>
      <c r="D78" s="6" t="s">
        <v>83</v>
      </c>
      <c r="E78" s="13" t="s">
        <v>68</v>
      </c>
      <c r="F78" s="13">
        <v>10</v>
      </c>
      <c r="G78" s="56"/>
      <c r="H78" s="22">
        <f t="shared" si="0"/>
        <v>0</v>
      </c>
    </row>
    <row r="79" spans="1:8" ht="27">
      <c r="A79" s="1" t="s">
        <v>57</v>
      </c>
      <c r="B79" s="12" t="s">
        <v>60</v>
      </c>
      <c r="C79" s="7" t="s">
        <v>84</v>
      </c>
      <c r="D79" s="6" t="s">
        <v>85</v>
      </c>
      <c r="E79" s="13" t="s">
        <v>77</v>
      </c>
      <c r="F79" s="13">
        <v>1</v>
      </c>
      <c r="G79" s="56"/>
      <c r="H79" s="22">
        <f t="shared" si="0"/>
        <v>0</v>
      </c>
    </row>
    <row r="80" spans="1:8" ht="27">
      <c r="A80" s="1" t="s">
        <v>57</v>
      </c>
      <c r="B80" s="12" t="s">
        <v>60</v>
      </c>
      <c r="C80" s="7" t="s">
        <v>86</v>
      </c>
      <c r="D80" s="6" t="s">
        <v>87</v>
      </c>
      <c r="E80" s="13" t="s">
        <v>77</v>
      </c>
      <c r="F80" s="13">
        <v>6</v>
      </c>
      <c r="G80" s="56"/>
      <c r="H80" s="22">
        <f t="shared" si="0"/>
        <v>0</v>
      </c>
    </row>
    <row r="81" spans="1:8" ht="27">
      <c r="A81" s="1" t="s">
        <v>57</v>
      </c>
      <c r="B81" s="12" t="s">
        <v>60</v>
      </c>
      <c r="C81" s="7" t="s">
        <v>88</v>
      </c>
      <c r="D81" s="6" t="s">
        <v>89</v>
      </c>
      <c r="E81" s="13" t="s">
        <v>77</v>
      </c>
      <c r="F81" s="13">
        <v>3</v>
      </c>
      <c r="G81" s="56"/>
      <c r="H81" s="22">
        <f t="shared" si="0"/>
        <v>0</v>
      </c>
    </row>
    <row r="82" spans="1:8" ht="67.5">
      <c r="A82" s="1" t="s">
        <v>57</v>
      </c>
      <c r="B82" s="12" t="s">
        <v>60</v>
      </c>
      <c r="C82" s="7" t="s">
        <v>90</v>
      </c>
      <c r="D82" s="6" t="s">
        <v>91</v>
      </c>
      <c r="E82" s="13" t="s">
        <v>92</v>
      </c>
      <c r="F82" s="13">
        <v>100</v>
      </c>
      <c r="G82" s="56"/>
      <c r="H82" s="22">
        <f t="shared" si="0"/>
        <v>0</v>
      </c>
    </row>
    <row r="83" spans="1:8" ht="27">
      <c r="A83" s="1" t="s">
        <v>57</v>
      </c>
      <c r="B83" s="12" t="s">
        <v>60</v>
      </c>
      <c r="C83" s="7" t="s">
        <v>93</v>
      </c>
      <c r="D83" s="6" t="s">
        <v>94</v>
      </c>
      <c r="E83" s="13" t="s">
        <v>77</v>
      </c>
      <c r="F83" s="13">
        <v>20</v>
      </c>
      <c r="G83" s="56"/>
      <c r="H83" s="22">
        <f t="shared" si="0"/>
        <v>0</v>
      </c>
    </row>
    <row r="84" spans="1:8" ht="27">
      <c r="A84" s="1" t="s">
        <v>57</v>
      </c>
      <c r="B84" s="12" t="s">
        <v>60</v>
      </c>
      <c r="C84" s="7" t="s">
        <v>95</v>
      </c>
      <c r="D84" s="6" t="s">
        <v>96</v>
      </c>
      <c r="E84" s="13" t="s">
        <v>59</v>
      </c>
      <c r="F84" s="13">
        <v>50</v>
      </c>
      <c r="G84" s="56"/>
      <c r="H84" s="22">
        <f t="shared" si="0"/>
        <v>0</v>
      </c>
    </row>
    <row r="85" spans="1:8">
      <c r="G85" s="57"/>
      <c r="H85" s="22"/>
    </row>
    <row r="86" spans="1:8" ht="135">
      <c r="A86" s="1" t="s">
        <v>57</v>
      </c>
      <c r="B86" s="12" t="s">
        <v>61</v>
      </c>
      <c r="D86" s="6" t="s">
        <v>97</v>
      </c>
      <c r="G86" s="57"/>
      <c r="H86" s="14"/>
    </row>
    <row r="87" spans="1:8">
      <c r="A87" s="1" t="s">
        <v>57</v>
      </c>
      <c r="B87" s="12" t="s">
        <v>61</v>
      </c>
      <c r="C87" s="12" t="s">
        <v>60</v>
      </c>
      <c r="D87" s="6" t="s">
        <v>98</v>
      </c>
      <c r="E87" s="13" t="s">
        <v>68</v>
      </c>
      <c r="F87" s="24">
        <v>1</v>
      </c>
      <c r="G87" s="56"/>
      <c r="H87" s="22">
        <f t="shared" si="0"/>
        <v>0</v>
      </c>
    </row>
    <row r="88" spans="1:8">
      <c r="A88" s="1" t="s">
        <v>57</v>
      </c>
      <c r="B88" s="12" t="s">
        <v>61</v>
      </c>
      <c r="C88" s="12" t="s">
        <v>61</v>
      </c>
      <c r="D88" s="6" t="s">
        <v>99</v>
      </c>
      <c r="E88" s="13" t="s">
        <v>68</v>
      </c>
      <c r="F88" s="24">
        <v>10</v>
      </c>
      <c r="G88" s="56"/>
      <c r="H88" s="22">
        <f t="shared" si="0"/>
        <v>0</v>
      </c>
    </row>
    <row r="89" spans="1:8">
      <c r="A89" s="1" t="s">
        <v>57</v>
      </c>
      <c r="B89" s="12" t="s">
        <v>61</v>
      </c>
      <c r="C89" s="12" t="s">
        <v>62</v>
      </c>
      <c r="D89" s="6" t="s">
        <v>100</v>
      </c>
      <c r="E89" s="13" t="s">
        <v>68</v>
      </c>
      <c r="F89" s="24">
        <v>1</v>
      </c>
      <c r="G89" s="56"/>
      <c r="H89" s="22">
        <f t="shared" si="0"/>
        <v>0</v>
      </c>
    </row>
    <row r="90" spans="1:8">
      <c r="A90" s="1" t="s">
        <v>57</v>
      </c>
      <c r="B90" s="12" t="s">
        <v>61</v>
      </c>
      <c r="C90" s="12" t="s">
        <v>64</v>
      </c>
      <c r="D90" s="6" t="s">
        <v>101</v>
      </c>
      <c r="E90" s="13" t="s">
        <v>68</v>
      </c>
      <c r="F90" s="24">
        <v>1</v>
      </c>
      <c r="G90" s="56"/>
      <c r="H90" s="22">
        <f t="shared" si="0"/>
        <v>0</v>
      </c>
    </row>
    <row r="91" spans="1:8">
      <c r="A91" s="1" t="s">
        <v>57</v>
      </c>
      <c r="B91" s="12" t="s">
        <v>61</v>
      </c>
      <c r="C91" s="12" t="s">
        <v>65</v>
      </c>
      <c r="D91" s="6" t="s">
        <v>102</v>
      </c>
      <c r="E91" s="13" t="s">
        <v>68</v>
      </c>
      <c r="F91" s="24">
        <v>1</v>
      </c>
      <c r="G91" s="56"/>
      <c r="H91" s="22">
        <f t="shared" si="0"/>
        <v>0</v>
      </c>
    </row>
    <row r="92" spans="1:8">
      <c r="A92" s="1" t="s">
        <v>57</v>
      </c>
      <c r="B92" s="12" t="s">
        <v>61</v>
      </c>
      <c r="C92" s="12" t="s">
        <v>73</v>
      </c>
      <c r="D92" s="6" t="s">
        <v>103</v>
      </c>
      <c r="E92" s="13" t="s">
        <v>77</v>
      </c>
      <c r="F92" s="13">
        <v>3</v>
      </c>
      <c r="G92" s="56"/>
      <c r="H92" s="22">
        <f t="shared" si="0"/>
        <v>0</v>
      </c>
    </row>
    <row r="93" spans="1:8">
      <c r="A93" s="1" t="s">
        <v>57</v>
      </c>
      <c r="B93" s="12" t="s">
        <v>61</v>
      </c>
      <c r="C93" s="12" t="s">
        <v>75</v>
      </c>
      <c r="D93" s="6" t="s">
        <v>104</v>
      </c>
      <c r="E93" s="13" t="s">
        <v>77</v>
      </c>
      <c r="F93" s="13">
        <v>2</v>
      </c>
      <c r="G93" s="56"/>
      <c r="H93" s="22">
        <f t="shared" si="0"/>
        <v>0</v>
      </c>
    </row>
    <row r="94" spans="1:8">
      <c r="A94" s="1" t="s">
        <v>57</v>
      </c>
      <c r="B94" s="12" t="s">
        <v>61</v>
      </c>
      <c r="C94" s="12" t="s">
        <v>78</v>
      </c>
      <c r="D94" s="6" t="s">
        <v>105</v>
      </c>
      <c r="E94" s="13" t="s">
        <v>77</v>
      </c>
      <c r="F94" s="13">
        <f>1+10</f>
        <v>11</v>
      </c>
      <c r="G94" s="56"/>
      <c r="H94" s="22">
        <f t="shared" si="0"/>
        <v>0</v>
      </c>
    </row>
    <row r="95" spans="1:8">
      <c r="A95" s="1" t="s">
        <v>57</v>
      </c>
      <c r="B95" s="12" t="s">
        <v>61</v>
      </c>
      <c r="C95" s="12" t="s">
        <v>80</v>
      </c>
      <c r="D95" s="6" t="s">
        <v>106</v>
      </c>
      <c r="E95" s="13" t="s">
        <v>77</v>
      </c>
      <c r="F95" s="13">
        <v>6</v>
      </c>
      <c r="G95" s="56"/>
      <c r="H95" s="22">
        <f t="shared" si="0"/>
        <v>0</v>
      </c>
    </row>
    <row r="96" spans="1:8">
      <c r="A96" s="1" t="s">
        <v>57</v>
      </c>
      <c r="B96" s="12" t="s">
        <v>61</v>
      </c>
      <c r="C96" s="12" t="s">
        <v>82</v>
      </c>
      <c r="D96" s="6" t="s">
        <v>107</v>
      </c>
      <c r="E96" s="13" t="s">
        <v>77</v>
      </c>
      <c r="F96" s="13">
        <f>2+4</f>
        <v>6</v>
      </c>
      <c r="G96" s="56"/>
      <c r="H96" s="22">
        <f t="shared" si="0"/>
        <v>0</v>
      </c>
    </row>
    <row r="97" spans="1:8">
      <c r="A97" s="1" t="s">
        <v>57</v>
      </c>
      <c r="B97" s="12" t="s">
        <v>61</v>
      </c>
      <c r="C97" s="12" t="s">
        <v>84</v>
      </c>
      <c r="D97" s="6" t="s">
        <v>108</v>
      </c>
      <c r="E97" s="13" t="s">
        <v>77</v>
      </c>
      <c r="F97" s="13">
        <v>6</v>
      </c>
      <c r="G97" s="56"/>
      <c r="H97" s="22">
        <f t="shared" si="0"/>
        <v>0</v>
      </c>
    </row>
    <row r="98" spans="1:8">
      <c r="A98" s="1" t="s">
        <v>57</v>
      </c>
      <c r="B98" s="12" t="s">
        <v>61</v>
      </c>
      <c r="C98" s="12" t="s">
        <v>86</v>
      </c>
      <c r="D98" s="6" t="s">
        <v>109</v>
      </c>
      <c r="E98" s="13" t="s">
        <v>77</v>
      </c>
      <c r="F98" s="13">
        <v>6</v>
      </c>
      <c r="G98" s="56"/>
      <c r="H98" s="22">
        <f t="shared" si="0"/>
        <v>0</v>
      </c>
    </row>
    <row r="99" spans="1:8">
      <c r="A99" s="1" t="s">
        <v>57</v>
      </c>
      <c r="B99" s="12" t="s">
        <v>61</v>
      </c>
      <c r="C99" s="12" t="s">
        <v>88</v>
      </c>
      <c r="D99" s="6" t="s">
        <v>110</v>
      </c>
      <c r="E99" s="13" t="s">
        <v>77</v>
      </c>
      <c r="F99" s="13">
        <f>2+1</f>
        <v>3</v>
      </c>
      <c r="G99" s="56"/>
      <c r="H99" s="22">
        <f t="shared" si="0"/>
        <v>0</v>
      </c>
    </row>
    <row r="100" spans="1:8">
      <c r="A100" s="1" t="s">
        <v>57</v>
      </c>
      <c r="B100" s="12" t="s">
        <v>61</v>
      </c>
      <c r="C100" s="12" t="s">
        <v>90</v>
      </c>
      <c r="D100" s="6" t="s">
        <v>111</v>
      </c>
      <c r="E100" s="13" t="s">
        <v>77</v>
      </c>
      <c r="F100" s="13">
        <v>3</v>
      </c>
      <c r="G100" s="56"/>
      <c r="H100" s="22">
        <f t="shared" si="0"/>
        <v>0</v>
      </c>
    </row>
    <row r="101" spans="1:8">
      <c r="A101" s="1" t="s">
        <v>57</v>
      </c>
      <c r="B101" s="12" t="s">
        <v>61</v>
      </c>
      <c r="C101" s="12" t="s">
        <v>93</v>
      </c>
      <c r="D101" s="6" t="s">
        <v>112</v>
      </c>
      <c r="E101" s="13" t="s">
        <v>77</v>
      </c>
      <c r="F101" s="13">
        <v>1</v>
      </c>
      <c r="G101" s="56"/>
      <c r="H101" s="22">
        <f t="shared" si="0"/>
        <v>0</v>
      </c>
    </row>
    <row r="102" spans="1:8">
      <c r="A102" s="1" t="s">
        <v>57</v>
      </c>
      <c r="B102" s="12" t="s">
        <v>61</v>
      </c>
      <c r="C102" s="12" t="s">
        <v>95</v>
      </c>
      <c r="D102" s="6" t="s">
        <v>113</v>
      </c>
      <c r="E102" s="13" t="s">
        <v>77</v>
      </c>
      <c r="F102" s="13">
        <v>3</v>
      </c>
      <c r="G102" s="56"/>
      <c r="H102" s="22">
        <f t="shared" si="0"/>
        <v>0</v>
      </c>
    </row>
    <row r="103" spans="1:8">
      <c r="A103" s="1" t="s">
        <v>57</v>
      </c>
      <c r="B103" s="12" t="s">
        <v>61</v>
      </c>
      <c r="C103" s="12" t="s">
        <v>114</v>
      </c>
      <c r="D103" s="6" t="s">
        <v>115</v>
      </c>
      <c r="E103" s="13" t="s">
        <v>77</v>
      </c>
      <c r="F103" s="13">
        <v>5</v>
      </c>
      <c r="G103" s="56"/>
      <c r="H103" s="22">
        <f t="shared" si="0"/>
        <v>0</v>
      </c>
    </row>
    <row r="104" spans="1:8">
      <c r="A104" s="1" t="s">
        <v>57</v>
      </c>
      <c r="B104" s="12" t="s">
        <v>61</v>
      </c>
      <c r="C104" s="12" t="s">
        <v>116</v>
      </c>
      <c r="D104" s="6" t="s">
        <v>117</v>
      </c>
      <c r="E104" s="13" t="s">
        <v>77</v>
      </c>
      <c r="F104" s="13">
        <v>2</v>
      </c>
      <c r="G104" s="56"/>
      <c r="H104" s="22">
        <f t="shared" si="0"/>
        <v>0</v>
      </c>
    </row>
    <row r="105" spans="1:8">
      <c r="A105" s="1" t="s">
        <v>57</v>
      </c>
      <c r="B105" s="12" t="s">
        <v>61</v>
      </c>
      <c r="C105" s="12" t="s">
        <v>118</v>
      </c>
      <c r="D105" s="6" t="s">
        <v>119</v>
      </c>
      <c r="E105" s="13" t="s">
        <v>77</v>
      </c>
      <c r="F105" s="13">
        <v>1</v>
      </c>
      <c r="G105" s="56"/>
      <c r="H105" s="22">
        <f t="shared" si="0"/>
        <v>0</v>
      </c>
    </row>
    <row r="106" spans="1:8">
      <c r="A106" s="1" t="s">
        <v>57</v>
      </c>
      <c r="B106" s="12" t="s">
        <v>61</v>
      </c>
      <c r="C106" s="12" t="s">
        <v>120</v>
      </c>
      <c r="D106" s="6" t="s">
        <v>121</v>
      </c>
      <c r="E106" s="13" t="s">
        <v>77</v>
      </c>
      <c r="F106" s="13">
        <v>2</v>
      </c>
      <c r="G106" s="56"/>
      <c r="H106" s="22">
        <f t="shared" si="0"/>
        <v>0</v>
      </c>
    </row>
    <row r="107" spans="1:8">
      <c r="A107" s="1" t="s">
        <v>57</v>
      </c>
      <c r="B107" s="12" t="s">
        <v>61</v>
      </c>
      <c r="C107" s="12" t="s">
        <v>122</v>
      </c>
      <c r="D107" s="6" t="s">
        <v>123</v>
      </c>
      <c r="E107" s="13" t="s">
        <v>77</v>
      </c>
      <c r="F107" s="13">
        <v>1</v>
      </c>
      <c r="G107" s="56"/>
      <c r="H107" s="22">
        <f t="shared" si="0"/>
        <v>0</v>
      </c>
    </row>
    <row r="108" spans="1:8">
      <c r="A108" s="1" t="s">
        <v>57</v>
      </c>
      <c r="B108" s="12" t="s">
        <v>61</v>
      </c>
      <c r="C108" s="12" t="s">
        <v>124</v>
      </c>
      <c r="D108" s="6" t="s">
        <v>125</v>
      </c>
      <c r="E108" s="13" t="s">
        <v>77</v>
      </c>
      <c r="F108" s="13">
        <v>1</v>
      </c>
      <c r="G108" s="56"/>
      <c r="H108" s="22">
        <f t="shared" si="0"/>
        <v>0</v>
      </c>
    </row>
    <row r="109" spans="1:8">
      <c r="A109" s="1" t="s">
        <v>57</v>
      </c>
      <c r="B109" s="12" t="s">
        <v>61</v>
      </c>
      <c r="C109" s="12" t="s">
        <v>126</v>
      </c>
      <c r="D109" s="6" t="s">
        <v>127</v>
      </c>
      <c r="E109" s="13" t="s">
        <v>77</v>
      </c>
      <c r="F109" s="13">
        <f>9+8</f>
        <v>17</v>
      </c>
      <c r="G109" s="56"/>
      <c r="H109" s="22">
        <f t="shared" si="0"/>
        <v>0</v>
      </c>
    </row>
    <row r="110" spans="1:8">
      <c r="A110" s="1" t="s">
        <v>57</v>
      </c>
      <c r="B110" s="12" t="s">
        <v>61</v>
      </c>
      <c r="C110" s="12" t="s">
        <v>128</v>
      </c>
      <c r="D110" s="6" t="s">
        <v>129</v>
      </c>
      <c r="E110" s="13" t="s">
        <v>77</v>
      </c>
      <c r="F110" s="13">
        <v>2</v>
      </c>
      <c r="G110" s="56"/>
      <c r="H110" s="22">
        <f t="shared" si="0"/>
        <v>0</v>
      </c>
    </row>
    <row r="111" spans="1:8">
      <c r="A111" s="1" t="s">
        <v>57</v>
      </c>
      <c r="B111" s="12" t="s">
        <v>61</v>
      </c>
      <c r="C111" s="12" t="s">
        <v>130</v>
      </c>
      <c r="D111" s="6" t="s">
        <v>131</v>
      </c>
      <c r="E111" s="13" t="s">
        <v>77</v>
      </c>
      <c r="F111" s="13">
        <v>10</v>
      </c>
      <c r="G111" s="57"/>
      <c r="H111" s="22">
        <f t="shared" si="0"/>
        <v>0</v>
      </c>
    </row>
    <row r="112" spans="1:8">
      <c r="A112" s="1" t="s">
        <v>57</v>
      </c>
      <c r="B112" s="12" t="s">
        <v>61</v>
      </c>
      <c r="C112" s="12" t="s">
        <v>132</v>
      </c>
      <c r="D112" s="6" t="s">
        <v>133</v>
      </c>
      <c r="E112" s="13" t="s">
        <v>77</v>
      </c>
      <c r="F112" s="13">
        <v>3</v>
      </c>
      <c r="G112" s="57"/>
      <c r="H112" s="22">
        <f t="shared" si="0"/>
        <v>0</v>
      </c>
    </row>
    <row r="113" spans="1:8">
      <c r="A113" s="1" t="s">
        <v>57</v>
      </c>
      <c r="B113" s="12" t="s">
        <v>61</v>
      </c>
      <c r="C113" s="12" t="s">
        <v>134</v>
      </c>
      <c r="D113" s="6" t="s">
        <v>135</v>
      </c>
      <c r="E113" s="13" t="s">
        <v>77</v>
      </c>
      <c r="F113" s="13">
        <v>9</v>
      </c>
      <c r="G113" s="57"/>
      <c r="H113" s="22">
        <f t="shared" si="0"/>
        <v>0</v>
      </c>
    </row>
    <row r="114" spans="1:8">
      <c r="A114" s="1" t="s">
        <v>57</v>
      </c>
      <c r="B114" s="12" t="s">
        <v>61</v>
      </c>
      <c r="C114" s="12" t="s">
        <v>136</v>
      </c>
      <c r="D114" s="6" t="s">
        <v>137</v>
      </c>
      <c r="E114" s="13" t="s">
        <v>77</v>
      </c>
      <c r="F114" s="13">
        <v>3</v>
      </c>
      <c r="G114" s="56"/>
      <c r="H114" s="22">
        <f t="shared" si="0"/>
        <v>0</v>
      </c>
    </row>
    <row r="115" spans="1:8" ht="40.5">
      <c r="A115" s="1" t="s">
        <v>57</v>
      </c>
      <c r="B115" s="12" t="s">
        <v>61</v>
      </c>
      <c r="C115" s="12" t="s">
        <v>138</v>
      </c>
      <c r="D115" s="6" t="s">
        <v>139</v>
      </c>
      <c r="E115" s="13" t="s">
        <v>77</v>
      </c>
      <c r="F115" s="13">
        <f>2+6</f>
        <v>8</v>
      </c>
      <c r="G115" s="56"/>
      <c r="H115" s="22">
        <f t="shared" si="0"/>
        <v>0</v>
      </c>
    </row>
    <row r="116" spans="1:8">
      <c r="G116" s="57"/>
      <c r="H116" s="22"/>
    </row>
    <row r="117" spans="1:8">
      <c r="A117" s="1" t="s">
        <v>57</v>
      </c>
      <c r="B117" s="12" t="s">
        <v>62</v>
      </c>
      <c r="D117" s="6" t="s">
        <v>140</v>
      </c>
      <c r="G117" s="57"/>
      <c r="H117" s="22"/>
    </row>
    <row r="118" spans="1:8" ht="67.5">
      <c r="A118" s="1" t="s">
        <v>57</v>
      </c>
      <c r="B118" s="12" t="s">
        <v>62</v>
      </c>
      <c r="C118" s="25" t="s">
        <v>60</v>
      </c>
      <c r="D118" s="6" t="s">
        <v>141</v>
      </c>
      <c r="E118" s="13" t="s">
        <v>77</v>
      </c>
      <c r="F118" s="13">
        <v>2</v>
      </c>
      <c r="G118" s="57"/>
      <c r="H118" s="22">
        <f t="shared" si="0"/>
        <v>0</v>
      </c>
    </row>
    <row r="119" spans="1:8" ht="54">
      <c r="A119" s="1" t="s">
        <v>57</v>
      </c>
      <c r="B119" s="12" t="s">
        <v>62</v>
      </c>
      <c r="C119" s="25" t="s">
        <v>61</v>
      </c>
      <c r="D119" s="6" t="s">
        <v>142</v>
      </c>
      <c r="E119" s="13" t="s">
        <v>59</v>
      </c>
      <c r="F119" s="13">
        <v>1</v>
      </c>
      <c r="G119" s="57"/>
      <c r="H119" s="22">
        <f t="shared" si="0"/>
        <v>0</v>
      </c>
    </row>
    <row r="120" spans="1:8" ht="54">
      <c r="A120" s="1" t="s">
        <v>57</v>
      </c>
      <c r="B120" s="12" t="s">
        <v>62</v>
      </c>
      <c r="C120" s="25" t="s">
        <v>62</v>
      </c>
      <c r="D120" s="6" t="s">
        <v>143</v>
      </c>
      <c r="E120" s="13" t="s">
        <v>59</v>
      </c>
      <c r="F120" s="13">
        <v>1</v>
      </c>
      <c r="G120" s="57"/>
      <c r="H120" s="22">
        <f t="shared" si="0"/>
        <v>0</v>
      </c>
    </row>
    <row r="121" spans="1:8">
      <c r="G121" s="57"/>
      <c r="H121" s="22"/>
    </row>
    <row r="122" spans="1:8" ht="67.5">
      <c r="A122" s="1" t="s">
        <v>57</v>
      </c>
      <c r="B122" s="12" t="s">
        <v>64</v>
      </c>
      <c r="C122" s="7"/>
      <c r="D122" s="6" t="s">
        <v>258</v>
      </c>
      <c r="G122" s="56"/>
      <c r="H122" s="14"/>
    </row>
    <row r="123" spans="1:8">
      <c r="A123" s="1" t="s">
        <v>57</v>
      </c>
      <c r="B123" s="12" t="s">
        <v>64</v>
      </c>
      <c r="C123" s="12" t="s">
        <v>60</v>
      </c>
      <c r="D123" s="6" t="s">
        <v>144</v>
      </c>
      <c r="E123" s="13" t="s">
        <v>77</v>
      </c>
      <c r="F123" s="13">
        <v>1</v>
      </c>
      <c r="G123" s="56"/>
      <c r="H123" s="22">
        <f t="shared" ref="H123:H152" si="1">ROUND(F123*G123,2)</f>
        <v>0</v>
      </c>
    </row>
    <row r="124" spans="1:8">
      <c r="A124" s="1" t="s">
        <v>57</v>
      </c>
      <c r="B124" s="12" t="s">
        <v>64</v>
      </c>
      <c r="C124" s="12" t="s">
        <v>61</v>
      </c>
      <c r="D124" s="6" t="s">
        <v>145</v>
      </c>
      <c r="E124" s="13" t="s">
        <v>77</v>
      </c>
      <c r="F124" s="13">
        <f>1+5</f>
        <v>6</v>
      </c>
      <c r="G124" s="56"/>
      <c r="H124" s="22">
        <f t="shared" si="1"/>
        <v>0</v>
      </c>
    </row>
    <row r="125" spans="1:8">
      <c r="A125" s="1" t="s">
        <v>57</v>
      </c>
      <c r="B125" s="12" t="s">
        <v>64</v>
      </c>
      <c r="C125" s="12" t="s">
        <v>62</v>
      </c>
      <c r="D125" s="6" t="s">
        <v>146</v>
      </c>
      <c r="E125" s="13" t="s">
        <v>77</v>
      </c>
      <c r="F125" s="13">
        <v>2</v>
      </c>
      <c r="G125" s="56"/>
      <c r="H125" s="22">
        <f t="shared" si="1"/>
        <v>0</v>
      </c>
    </row>
    <row r="126" spans="1:8">
      <c r="A126" s="1" t="s">
        <v>57</v>
      </c>
      <c r="B126" s="12" t="s">
        <v>64</v>
      </c>
      <c r="C126" s="12" t="s">
        <v>64</v>
      </c>
      <c r="D126" s="6" t="s">
        <v>147</v>
      </c>
      <c r="E126" s="13" t="s">
        <v>77</v>
      </c>
      <c r="F126" s="13">
        <v>2</v>
      </c>
      <c r="G126" s="56"/>
      <c r="H126" s="22">
        <f t="shared" si="1"/>
        <v>0</v>
      </c>
    </row>
    <row r="127" spans="1:8">
      <c r="A127" s="1" t="s">
        <v>57</v>
      </c>
      <c r="B127" s="12" t="s">
        <v>64</v>
      </c>
      <c r="C127" s="12" t="s">
        <v>65</v>
      </c>
      <c r="D127" s="6" t="s">
        <v>148</v>
      </c>
      <c r="E127" s="13" t="s">
        <v>77</v>
      </c>
      <c r="F127" s="13">
        <v>2</v>
      </c>
      <c r="G127" s="56"/>
      <c r="H127" s="22">
        <f t="shared" si="1"/>
        <v>0</v>
      </c>
    </row>
    <row r="128" spans="1:8">
      <c r="A128" s="1" t="s">
        <v>57</v>
      </c>
      <c r="B128" s="12" t="s">
        <v>64</v>
      </c>
      <c r="C128" s="12" t="s">
        <v>73</v>
      </c>
      <c r="D128" s="6" t="s">
        <v>149</v>
      </c>
      <c r="E128" s="13" t="s">
        <v>77</v>
      </c>
      <c r="F128" s="13">
        <v>2</v>
      </c>
      <c r="G128" s="56"/>
      <c r="H128" s="22">
        <f t="shared" si="1"/>
        <v>0</v>
      </c>
    </row>
    <row r="129" spans="1:8">
      <c r="A129" s="1" t="s">
        <v>57</v>
      </c>
      <c r="B129" s="12" t="s">
        <v>64</v>
      </c>
      <c r="C129" s="12" t="s">
        <v>75</v>
      </c>
      <c r="D129" s="6" t="s">
        <v>150</v>
      </c>
      <c r="E129" s="13" t="s">
        <v>77</v>
      </c>
      <c r="F129" s="13">
        <v>3</v>
      </c>
      <c r="G129" s="56"/>
      <c r="H129" s="22">
        <f t="shared" si="1"/>
        <v>0</v>
      </c>
    </row>
    <row r="130" spans="1:8">
      <c r="A130" s="1" t="s">
        <v>57</v>
      </c>
      <c r="B130" s="12" t="s">
        <v>64</v>
      </c>
      <c r="C130" s="12" t="s">
        <v>78</v>
      </c>
      <c r="D130" s="6" t="s">
        <v>151</v>
      </c>
      <c r="E130" s="13" t="s">
        <v>77</v>
      </c>
      <c r="F130" s="13">
        <v>1</v>
      </c>
      <c r="G130" s="56"/>
      <c r="H130" s="22">
        <f t="shared" si="1"/>
        <v>0</v>
      </c>
    </row>
    <row r="131" spans="1:8">
      <c r="A131" s="1" t="s">
        <v>57</v>
      </c>
      <c r="B131" s="12" t="s">
        <v>64</v>
      </c>
      <c r="C131" s="12" t="s">
        <v>80</v>
      </c>
      <c r="D131" s="6" t="s">
        <v>152</v>
      </c>
      <c r="E131" s="13" t="s">
        <v>77</v>
      </c>
      <c r="F131" s="13">
        <v>1</v>
      </c>
      <c r="G131" s="56"/>
      <c r="H131" s="22">
        <f t="shared" si="1"/>
        <v>0</v>
      </c>
    </row>
    <row r="132" spans="1:8" ht="27">
      <c r="A132" s="1" t="s">
        <v>57</v>
      </c>
      <c r="B132" s="12" t="s">
        <v>64</v>
      </c>
      <c r="C132" s="12" t="s">
        <v>82</v>
      </c>
      <c r="D132" s="6" t="s">
        <v>153</v>
      </c>
      <c r="E132" s="13" t="s">
        <v>77</v>
      </c>
      <c r="F132" s="13">
        <v>2</v>
      </c>
      <c r="G132" s="56"/>
      <c r="H132" s="22">
        <f t="shared" si="1"/>
        <v>0</v>
      </c>
    </row>
    <row r="133" spans="1:8">
      <c r="A133" s="1" t="s">
        <v>57</v>
      </c>
      <c r="B133" s="12" t="s">
        <v>64</v>
      </c>
      <c r="C133" s="12" t="s">
        <v>84</v>
      </c>
      <c r="D133" s="6" t="s">
        <v>154</v>
      </c>
      <c r="E133" s="13" t="s">
        <v>77</v>
      </c>
      <c r="F133" s="13">
        <v>2</v>
      </c>
      <c r="G133" s="56"/>
      <c r="H133" s="22">
        <f t="shared" si="1"/>
        <v>0</v>
      </c>
    </row>
    <row r="134" spans="1:8">
      <c r="A134" s="1" t="s">
        <v>57</v>
      </c>
      <c r="B134" s="12" t="s">
        <v>64</v>
      </c>
      <c r="C134" s="12" t="s">
        <v>86</v>
      </c>
      <c r="D134" s="6" t="s">
        <v>155</v>
      </c>
      <c r="E134" s="13" t="s">
        <v>77</v>
      </c>
      <c r="F134" s="13">
        <v>1</v>
      </c>
      <c r="G134" s="56"/>
      <c r="H134" s="22">
        <f t="shared" si="1"/>
        <v>0</v>
      </c>
    </row>
    <row r="135" spans="1:8" ht="27">
      <c r="A135" s="1" t="s">
        <v>57</v>
      </c>
      <c r="B135" s="12" t="s">
        <v>64</v>
      </c>
      <c r="C135" s="12" t="s">
        <v>88</v>
      </c>
      <c r="D135" s="6" t="s">
        <v>257</v>
      </c>
      <c r="E135" s="13" t="s">
        <v>77</v>
      </c>
      <c r="F135" s="13">
        <v>1</v>
      </c>
      <c r="G135" s="57"/>
      <c r="H135" s="22">
        <f>ROUND(F135*G135,2)</f>
        <v>0</v>
      </c>
    </row>
    <row r="136" spans="1:8" ht="27">
      <c r="A136" s="1" t="s">
        <v>57</v>
      </c>
      <c r="B136" s="12" t="s">
        <v>64</v>
      </c>
      <c r="C136" s="12" t="s">
        <v>90</v>
      </c>
      <c r="D136" s="6" t="s">
        <v>256</v>
      </c>
      <c r="E136" s="13" t="s">
        <v>77</v>
      </c>
      <c r="F136" s="13">
        <v>1</v>
      </c>
      <c r="G136" s="57"/>
      <c r="H136" s="22">
        <f>ROUND(F136*G136,2)</f>
        <v>0</v>
      </c>
    </row>
    <row r="137" spans="1:8">
      <c r="G137" s="56"/>
      <c r="H137" s="22"/>
    </row>
    <row r="138" spans="1:8" ht="27">
      <c r="A138" s="1" t="s">
        <v>57</v>
      </c>
      <c r="B138" s="12" t="s">
        <v>65</v>
      </c>
      <c r="C138" s="26"/>
      <c r="D138" s="6" t="s">
        <v>156</v>
      </c>
      <c r="G138" s="57"/>
      <c r="H138" s="14"/>
    </row>
    <row r="139" spans="1:8" ht="216">
      <c r="A139" s="1" t="s">
        <v>57</v>
      </c>
      <c r="B139" s="12" t="s">
        <v>65</v>
      </c>
      <c r="C139" s="25" t="s">
        <v>60</v>
      </c>
      <c r="D139" s="6" t="s">
        <v>240</v>
      </c>
      <c r="E139" s="13" t="s">
        <v>77</v>
      </c>
      <c r="F139" s="13">
        <v>2</v>
      </c>
      <c r="G139" s="56"/>
      <c r="H139" s="22">
        <f t="shared" si="1"/>
        <v>0</v>
      </c>
    </row>
    <row r="140" spans="1:8" ht="67.5">
      <c r="A140" s="1" t="s">
        <v>57</v>
      </c>
      <c r="B140" s="12" t="s">
        <v>65</v>
      </c>
      <c r="C140" s="25" t="s">
        <v>61</v>
      </c>
      <c r="D140" s="6" t="s">
        <v>241</v>
      </c>
      <c r="E140" s="13" t="s">
        <v>77</v>
      </c>
      <c r="F140" s="13">
        <v>2</v>
      </c>
      <c r="G140" s="56"/>
      <c r="H140" s="22">
        <f t="shared" si="1"/>
        <v>0</v>
      </c>
    </row>
    <row r="141" spans="1:8">
      <c r="C141" s="26"/>
      <c r="G141" s="57"/>
      <c r="H141" s="14"/>
    </row>
    <row r="142" spans="1:8">
      <c r="A142" s="1" t="s">
        <v>57</v>
      </c>
      <c r="B142" s="12" t="s">
        <v>73</v>
      </c>
      <c r="C142" s="7"/>
      <c r="D142" s="6" t="s">
        <v>157</v>
      </c>
      <c r="G142" s="56"/>
      <c r="H142" s="14"/>
    </row>
    <row r="143" spans="1:8" ht="54">
      <c r="A143" s="1" t="s">
        <v>57</v>
      </c>
      <c r="B143" s="12" t="s">
        <v>73</v>
      </c>
      <c r="C143" s="7" t="s">
        <v>60</v>
      </c>
      <c r="D143" s="6" t="s">
        <v>242</v>
      </c>
      <c r="E143" s="13" t="s">
        <v>77</v>
      </c>
      <c r="F143" s="13">
        <v>1</v>
      </c>
      <c r="G143" s="56"/>
      <c r="H143" s="22">
        <f t="shared" si="1"/>
        <v>0</v>
      </c>
    </row>
    <row r="144" spans="1:8" ht="27">
      <c r="A144" s="1" t="s">
        <v>57</v>
      </c>
      <c r="B144" s="12" t="s">
        <v>73</v>
      </c>
      <c r="C144" s="7" t="s">
        <v>61</v>
      </c>
      <c r="D144" s="6" t="s">
        <v>158</v>
      </c>
      <c r="E144" s="13" t="s">
        <v>77</v>
      </c>
      <c r="F144" s="13">
        <v>1</v>
      </c>
      <c r="G144" s="56"/>
      <c r="H144" s="22">
        <f t="shared" si="1"/>
        <v>0</v>
      </c>
    </row>
    <row r="145" spans="1:8" ht="54">
      <c r="A145" s="1" t="s">
        <v>57</v>
      </c>
      <c r="B145" s="12" t="s">
        <v>73</v>
      </c>
      <c r="C145" s="7" t="s">
        <v>62</v>
      </c>
      <c r="D145" s="6" t="s">
        <v>159</v>
      </c>
      <c r="E145" s="13" t="s">
        <v>59</v>
      </c>
      <c r="F145" s="13">
        <v>1</v>
      </c>
      <c r="G145" s="57"/>
      <c r="H145" s="22">
        <f t="shared" si="1"/>
        <v>0</v>
      </c>
    </row>
    <row r="146" spans="1:8">
      <c r="C146" s="26"/>
      <c r="G146" s="57"/>
      <c r="H146" s="14"/>
    </row>
    <row r="147" spans="1:8" ht="27">
      <c r="A147" s="1" t="s">
        <v>57</v>
      </c>
      <c r="B147" s="12" t="s">
        <v>75</v>
      </c>
      <c r="C147" s="26"/>
      <c r="D147" s="6" t="s">
        <v>160</v>
      </c>
      <c r="G147" s="56"/>
      <c r="H147" s="14">
        <f t="shared" si="1"/>
        <v>0</v>
      </c>
    </row>
    <row r="148" spans="1:8" ht="27">
      <c r="A148" s="1" t="s">
        <v>57</v>
      </c>
      <c r="B148" s="12" t="s">
        <v>75</v>
      </c>
      <c r="C148" s="12" t="s">
        <v>60</v>
      </c>
      <c r="D148" s="6" t="s">
        <v>161</v>
      </c>
      <c r="E148" s="13" t="s">
        <v>77</v>
      </c>
      <c r="F148" s="13">
        <v>4</v>
      </c>
      <c r="G148" s="56"/>
      <c r="H148" s="22">
        <f t="shared" si="1"/>
        <v>0</v>
      </c>
    </row>
    <row r="149" spans="1:8" ht="40.5">
      <c r="A149" s="1" t="s">
        <v>57</v>
      </c>
      <c r="B149" s="12" t="s">
        <v>75</v>
      </c>
      <c r="C149" s="12" t="s">
        <v>61</v>
      </c>
      <c r="D149" s="6" t="s">
        <v>162</v>
      </c>
      <c r="E149" s="13" t="s">
        <v>77</v>
      </c>
      <c r="F149" s="13">
        <v>4</v>
      </c>
      <c r="G149" s="56"/>
      <c r="H149" s="22">
        <f t="shared" si="1"/>
        <v>0</v>
      </c>
    </row>
    <row r="150" spans="1:8" ht="40.5">
      <c r="A150" s="1" t="s">
        <v>57</v>
      </c>
      <c r="B150" s="12" t="s">
        <v>75</v>
      </c>
      <c r="C150" s="12" t="s">
        <v>62</v>
      </c>
      <c r="D150" s="6" t="s">
        <v>163</v>
      </c>
      <c r="E150" s="13" t="s">
        <v>77</v>
      </c>
      <c r="F150" s="13">
        <v>4</v>
      </c>
      <c r="G150" s="56"/>
      <c r="H150" s="22">
        <f t="shared" si="1"/>
        <v>0</v>
      </c>
    </row>
    <row r="151" spans="1:8">
      <c r="A151" s="6"/>
      <c r="B151" s="6"/>
      <c r="C151" s="26"/>
      <c r="G151" s="56"/>
      <c r="H151" s="14"/>
    </row>
    <row r="152" spans="1:8" ht="40.5">
      <c r="A152" s="1" t="s">
        <v>57</v>
      </c>
      <c r="B152" s="12" t="s">
        <v>78</v>
      </c>
      <c r="C152" s="26"/>
      <c r="D152" s="6" t="s">
        <v>164</v>
      </c>
      <c r="E152" s="13" t="s">
        <v>59</v>
      </c>
      <c r="F152" s="13">
        <v>1</v>
      </c>
      <c r="G152" s="56"/>
      <c r="H152" s="22">
        <f t="shared" si="1"/>
        <v>0</v>
      </c>
    </row>
    <row r="153" spans="1:8">
      <c r="G153" s="56"/>
      <c r="H153" s="14"/>
    </row>
    <row r="154" spans="1:8" ht="23.65" customHeight="1">
      <c r="A154" s="17" t="str">
        <f>A66</f>
        <v>A</v>
      </c>
      <c r="B154" s="18"/>
      <c r="C154" s="18"/>
      <c r="D154" s="19" t="str">
        <f>D66</f>
        <v>ZAHVAT MORA</v>
      </c>
      <c r="E154" s="69" t="s">
        <v>165</v>
      </c>
      <c r="F154" s="69"/>
      <c r="G154" s="58"/>
      <c r="H154" s="27">
        <f>SUM(H66:H153)</f>
        <v>0</v>
      </c>
    </row>
    <row r="155" spans="1:8">
      <c r="B155" s="3"/>
      <c r="G155" s="56"/>
    </row>
    <row r="156" spans="1:8">
      <c r="G156" s="57"/>
    </row>
    <row r="157" spans="1:8" ht="22.35" customHeight="1">
      <c r="A157" s="28" t="s">
        <v>166</v>
      </c>
      <c r="B157" s="29"/>
      <c r="C157" s="29"/>
      <c r="D157" s="30" t="s">
        <v>167</v>
      </c>
      <c r="E157" s="31"/>
      <c r="F157" s="31"/>
      <c r="G157" s="59"/>
      <c r="H157" s="32"/>
    </row>
    <row r="158" spans="1:8">
      <c r="D158" s="6" t="s">
        <v>168</v>
      </c>
      <c r="G158" s="57"/>
    </row>
    <row r="159" spans="1:8">
      <c r="G159" s="57"/>
    </row>
    <row r="160" spans="1:8">
      <c r="G160" s="57"/>
    </row>
    <row r="161" spans="1:8">
      <c r="A161" s="1" t="s">
        <v>166</v>
      </c>
      <c r="B161" s="12" t="s">
        <v>60</v>
      </c>
      <c r="D161" s="6" t="s">
        <v>169</v>
      </c>
      <c r="G161" s="57"/>
    </row>
    <row r="162" spans="1:8" ht="283.5">
      <c r="A162" s="1" t="s">
        <v>166</v>
      </c>
      <c r="B162" s="12" t="s">
        <v>60</v>
      </c>
      <c r="C162" s="7" t="s">
        <v>60</v>
      </c>
      <c r="D162" s="6" t="s">
        <v>243</v>
      </c>
      <c r="E162" s="13" t="s">
        <v>77</v>
      </c>
      <c r="F162" s="13">
        <v>1</v>
      </c>
      <c r="G162" s="57"/>
      <c r="H162" s="22">
        <f t="shared" ref="H162:H217" si="2">ROUND(F162*G162,2)</f>
        <v>0</v>
      </c>
    </row>
    <row r="163" spans="1:8" ht="174.75">
      <c r="A163" s="1" t="s">
        <v>166</v>
      </c>
      <c r="B163" s="12" t="s">
        <v>60</v>
      </c>
      <c r="C163" s="7" t="s">
        <v>61</v>
      </c>
      <c r="D163" s="6" t="s">
        <v>244</v>
      </c>
      <c r="E163" s="13" t="s">
        <v>77</v>
      </c>
      <c r="F163" s="13">
        <v>1</v>
      </c>
      <c r="G163" s="57"/>
      <c r="H163" s="22">
        <f t="shared" si="2"/>
        <v>0</v>
      </c>
    </row>
    <row r="164" spans="1:8" ht="67.5">
      <c r="A164" s="1" t="s">
        <v>166</v>
      </c>
      <c r="B164" s="12" t="s">
        <v>60</v>
      </c>
      <c r="C164" s="7" t="s">
        <v>62</v>
      </c>
      <c r="D164" s="6" t="s">
        <v>259</v>
      </c>
      <c r="E164" s="13" t="s">
        <v>77</v>
      </c>
      <c r="F164" s="13">
        <v>1</v>
      </c>
      <c r="G164" s="57"/>
      <c r="H164" s="22">
        <f t="shared" si="2"/>
        <v>0</v>
      </c>
    </row>
    <row r="165" spans="1:8" ht="148.5">
      <c r="A165" s="1" t="s">
        <v>166</v>
      </c>
      <c r="B165" s="12" t="s">
        <v>60</v>
      </c>
      <c r="C165" s="7" t="s">
        <v>64</v>
      </c>
      <c r="D165" s="6" t="s">
        <v>170</v>
      </c>
      <c r="E165" s="13" t="s">
        <v>77</v>
      </c>
      <c r="F165" s="13">
        <v>3</v>
      </c>
      <c r="G165" s="57"/>
      <c r="H165" s="22">
        <f t="shared" si="2"/>
        <v>0</v>
      </c>
    </row>
    <row r="166" spans="1:8" ht="108">
      <c r="A166" s="1" t="s">
        <v>166</v>
      </c>
      <c r="B166" s="12" t="s">
        <v>60</v>
      </c>
      <c r="C166" s="7" t="s">
        <v>65</v>
      </c>
      <c r="D166" s="6" t="s">
        <v>245</v>
      </c>
      <c r="E166" s="13" t="s">
        <v>77</v>
      </c>
      <c r="F166" s="13">
        <v>5</v>
      </c>
      <c r="G166" s="57"/>
      <c r="H166" s="22">
        <f t="shared" si="2"/>
        <v>0</v>
      </c>
    </row>
    <row r="167" spans="1:8" ht="94.5">
      <c r="A167" s="1" t="s">
        <v>166</v>
      </c>
      <c r="B167" s="12" t="s">
        <v>60</v>
      </c>
      <c r="C167" s="7" t="s">
        <v>73</v>
      </c>
      <c r="D167" s="6" t="s">
        <v>246</v>
      </c>
      <c r="E167" s="13" t="s">
        <v>77</v>
      </c>
      <c r="F167" s="13">
        <v>1</v>
      </c>
      <c r="G167" s="57"/>
      <c r="H167" s="22">
        <f t="shared" si="2"/>
        <v>0</v>
      </c>
    </row>
    <row r="168" spans="1:8" ht="54">
      <c r="A168" s="1" t="s">
        <v>166</v>
      </c>
      <c r="B168" s="12" t="s">
        <v>60</v>
      </c>
      <c r="C168" s="7" t="s">
        <v>75</v>
      </c>
      <c r="D168" s="6" t="s">
        <v>171</v>
      </c>
      <c r="E168" s="13" t="s">
        <v>77</v>
      </c>
      <c r="F168" s="13">
        <v>2</v>
      </c>
      <c r="G168" s="57"/>
      <c r="H168" s="22">
        <f t="shared" si="2"/>
        <v>0</v>
      </c>
    </row>
    <row r="169" spans="1:8" ht="40.5">
      <c r="A169" s="1" t="s">
        <v>166</v>
      </c>
      <c r="B169" s="12" t="s">
        <v>60</v>
      </c>
      <c r="C169" s="7" t="s">
        <v>78</v>
      </c>
      <c r="D169" s="6" t="s">
        <v>172</v>
      </c>
      <c r="E169" s="13" t="s">
        <v>77</v>
      </c>
      <c r="F169" s="13">
        <v>1</v>
      </c>
      <c r="G169" s="57"/>
      <c r="H169" s="22">
        <f t="shared" si="2"/>
        <v>0</v>
      </c>
    </row>
    <row r="170" spans="1:8" ht="27">
      <c r="A170" s="1" t="s">
        <v>166</v>
      </c>
      <c r="B170" s="12" t="s">
        <v>60</v>
      </c>
      <c r="C170" s="7" t="s">
        <v>80</v>
      </c>
      <c r="D170" s="6" t="s">
        <v>173</v>
      </c>
      <c r="E170" s="13" t="s">
        <v>77</v>
      </c>
      <c r="F170" s="13">
        <v>2</v>
      </c>
      <c r="G170" s="57"/>
      <c r="H170" s="22">
        <f t="shared" si="2"/>
        <v>0</v>
      </c>
    </row>
    <row r="171" spans="1:8" ht="121.5">
      <c r="A171" s="1" t="s">
        <v>166</v>
      </c>
      <c r="B171" s="12" t="s">
        <v>60</v>
      </c>
      <c r="C171" s="7" t="s">
        <v>82</v>
      </c>
      <c r="D171" s="6" t="s">
        <v>174</v>
      </c>
      <c r="E171" s="13" t="s">
        <v>77</v>
      </c>
      <c r="F171" s="13">
        <v>1</v>
      </c>
      <c r="G171" s="57"/>
      <c r="H171" s="22">
        <f t="shared" si="2"/>
        <v>0</v>
      </c>
    </row>
    <row r="172" spans="1:8" ht="27">
      <c r="A172" s="1" t="s">
        <v>166</v>
      </c>
      <c r="B172" s="12" t="s">
        <v>60</v>
      </c>
      <c r="C172" s="7" t="s">
        <v>84</v>
      </c>
      <c r="D172" s="6" t="s">
        <v>175</v>
      </c>
      <c r="E172" s="13" t="s">
        <v>77</v>
      </c>
      <c r="F172" s="13">
        <v>4</v>
      </c>
      <c r="G172" s="57"/>
      <c r="H172" s="22">
        <f t="shared" si="2"/>
        <v>0</v>
      </c>
    </row>
    <row r="173" spans="1:8" ht="40.5">
      <c r="A173" s="1" t="s">
        <v>166</v>
      </c>
      <c r="B173" s="12" t="s">
        <v>60</v>
      </c>
      <c r="C173" s="7" t="s">
        <v>86</v>
      </c>
      <c r="D173" s="6" t="s">
        <v>176</v>
      </c>
      <c r="E173" s="13" t="s">
        <v>77</v>
      </c>
      <c r="F173" s="13">
        <v>6</v>
      </c>
      <c r="G173" s="57"/>
      <c r="H173" s="22">
        <f t="shared" si="2"/>
        <v>0</v>
      </c>
    </row>
    <row r="174" spans="1:8" ht="40.5">
      <c r="A174" s="1" t="s">
        <v>166</v>
      </c>
      <c r="B174" s="12" t="s">
        <v>60</v>
      </c>
      <c r="C174" s="7" t="s">
        <v>88</v>
      </c>
      <c r="D174" s="6" t="s">
        <v>177</v>
      </c>
      <c r="E174" s="13" t="s">
        <v>77</v>
      </c>
      <c r="F174" s="13">
        <v>18</v>
      </c>
      <c r="G174" s="57"/>
      <c r="H174" s="22">
        <f t="shared" si="2"/>
        <v>0</v>
      </c>
    </row>
    <row r="175" spans="1:8" ht="40.5">
      <c r="A175" s="1" t="s">
        <v>166</v>
      </c>
      <c r="B175" s="12" t="s">
        <v>60</v>
      </c>
      <c r="C175" s="7" t="s">
        <v>90</v>
      </c>
      <c r="D175" s="6" t="s">
        <v>176</v>
      </c>
      <c r="E175" s="13" t="s">
        <v>77</v>
      </c>
      <c r="F175" s="13">
        <v>3</v>
      </c>
      <c r="G175" s="57"/>
      <c r="H175" s="22">
        <f t="shared" si="2"/>
        <v>0</v>
      </c>
    </row>
    <row r="176" spans="1:8" ht="40.5">
      <c r="A176" s="1" t="s">
        <v>166</v>
      </c>
      <c r="B176" s="12" t="s">
        <v>60</v>
      </c>
      <c r="C176" s="7" t="s">
        <v>93</v>
      </c>
      <c r="D176" s="6" t="s">
        <v>177</v>
      </c>
      <c r="E176" s="13" t="s">
        <v>77</v>
      </c>
      <c r="F176" s="13">
        <v>6</v>
      </c>
      <c r="G176" s="57"/>
      <c r="H176" s="22">
        <f t="shared" si="2"/>
        <v>0</v>
      </c>
    </row>
    <row r="177" spans="1:8" ht="27">
      <c r="A177" s="1" t="s">
        <v>166</v>
      </c>
      <c r="B177" s="12" t="s">
        <v>60</v>
      </c>
      <c r="C177" s="7" t="s">
        <v>95</v>
      </c>
      <c r="D177" s="6" t="s">
        <v>178</v>
      </c>
      <c r="E177" s="13" t="s">
        <v>59</v>
      </c>
      <c r="F177" s="13">
        <v>1</v>
      </c>
      <c r="G177" s="57"/>
      <c r="H177" s="22">
        <f t="shared" si="2"/>
        <v>0</v>
      </c>
    </row>
    <row r="178" spans="1:8">
      <c r="C178" s="7"/>
      <c r="D178" s="33"/>
      <c r="G178" s="57"/>
    </row>
    <row r="179" spans="1:8" ht="54">
      <c r="A179" s="1" t="s">
        <v>166</v>
      </c>
      <c r="B179" s="12" t="s">
        <v>61</v>
      </c>
      <c r="C179" s="7"/>
      <c r="D179" s="6" t="s">
        <v>179</v>
      </c>
      <c r="F179" s="6"/>
      <c r="G179" s="57"/>
      <c r="H179" s="13"/>
    </row>
    <row r="180" spans="1:8">
      <c r="A180" s="1" t="s">
        <v>166</v>
      </c>
      <c r="B180" s="12" t="s">
        <v>61</v>
      </c>
      <c r="C180" s="7" t="s">
        <v>60</v>
      </c>
      <c r="D180" s="6" t="s">
        <v>180</v>
      </c>
      <c r="E180" s="13" t="s">
        <v>77</v>
      </c>
      <c r="F180" s="6">
        <f>8+4</f>
        <v>12</v>
      </c>
      <c r="G180" s="57"/>
      <c r="H180" s="22">
        <f t="shared" si="2"/>
        <v>0</v>
      </c>
    </row>
    <row r="181" spans="1:8">
      <c r="A181" s="1" t="s">
        <v>166</v>
      </c>
      <c r="B181" s="12" t="s">
        <v>61</v>
      </c>
      <c r="C181" s="7" t="s">
        <v>61</v>
      </c>
      <c r="D181" s="6" t="s">
        <v>181</v>
      </c>
      <c r="E181" s="13" t="s">
        <v>77</v>
      </c>
      <c r="F181" s="6">
        <v>8</v>
      </c>
      <c r="G181" s="57"/>
      <c r="H181" s="22">
        <f t="shared" si="2"/>
        <v>0</v>
      </c>
    </row>
    <row r="182" spans="1:8">
      <c r="A182" s="1" t="s">
        <v>166</v>
      </c>
      <c r="B182" s="12" t="s">
        <v>61</v>
      </c>
      <c r="C182" s="7" t="s">
        <v>62</v>
      </c>
      <c r="D182" s="6" t="s">
        <v>182</v>
      </c>
      <c r="E182" s="13" t="s">
        <v>77</v>
      </c>
      <c r="F182" s="6">
        <v>2</v>
      </c>
      <c r="G182" s="57"/>
      <c r="H182" s="22">
        <f t="shared" si="2"/>
        <v>0</v>
      </c>
    </row>
    <row r="183" spans="1:8" ht="27">
      <c r="A183" s="1" t="s">
        <v>166</v>
      </c>
      <c r="B183" s="12" t="s">
        <v>61</v>
      </c>
      <c r="C183" s="7" t="s">
        <v>64</v>
      </c>
      <c r="D183" s="6" t="s">
        <v>247</v>
      </c>
      <c r="E183" s="13" t="s">
        <v>77</v>
      </c>
      <c r="F183" s="6">
        <v>1</v>
      </c>
      <c r="G183" s="57"/>
      <c r="H183" s="22">
        <f t="shared" si="2"/>
        <v>0</v>
      </c>
    </row>
    <row r="184" spans="1:8">
      <c r="C184" s="7"/>
      <c r="F184" s="6"/>
      <c r="G184" s="57"/>
      <c r="H184" s="13"/>
    </row>
    <row r="185" spans="1:8" ht="175.5">
      <c r="A185" s="1" t="s">
        <v>166</v>
      </c>
      <c r="B185" s="12" t="s">
        <v>62</v>
      </c>
      <c r="C185" s="7"/>
      <c r="D185" s="6" t="s">
        <v>183</v>
      </c>
      <c r="F185" s="6"/>
      <c r="G185" s="57"/>
      <c r="H185" s="13"/>
    </row>
    <row r="186" spans="1:8">
      <c r="A186" s="1" t="s">
        <v>166</v>
      </c>
      <c r="B186" s="12" t="s">
        <v>62</v>
      </c>
      <c r="C186" s="7" t="s">
        <v>60</v>
      </c>
      <c r="D186" s="6" t="s">
        <v>184</v>
      </c>
      <c r="E186" s="13" t="s">
        <v>68</v>
      </c>
      <c r="F186" s="13">
        <f>60+8*3</f>
        <v>84</v>
      </c>
      <c r="G186" s="57"/>
      <c r="H186" s="22">
        <f t="shared" si="2"/>
        <v>0</v>
      </c>
    </row>
    <row r="187" spans="1:8">
      <c r="A187" s="1" t="s">
        <v>166</v>
      </c>
      <c r="B187" s="12" t="s">
        <v>62</v>
      </c>
      <c r="C187" s="7" t="s">
        <v>61</v>
      </c>
      <c r="D187" s="6" t="s">
        <v>185</v>
      </c>
      <c r="E187" s="13" t="s">
        <v>68</v>
      </c>
      <c r="F187" s="13">
        <v>3</v>
      </c>
      <c r="G187" s="57"/>
      <c r="H187" s="22">
        <f t="shared" si="2"/>
        <v>0</v>
      </c>
    </row>
    <row r="188" spans="1:8">
      <c r="A188" s="1" t="s">
        <v>166</v>
      </c>
      <c r="B188" s="12" t="s">
        <v>62</v>
      </c>
      <c r="C188" s="7" t="s">
        <v>62</v>
      </c>
      <c r="D188" s="6" t="s">
        <v>186</v>
      </c>
      <c r="E188" s="13" t="s">
        <v>68</v>
      </c>
      <c r="F188" s="13">
        <v>12</v>
      </c>
      <c r="G188" s="57"/>
      <c r="H188" s="22">
        <f t="shared" si="2"/>
        <v>0</v>
      </c>
    </row>
    <row r="189" spans="1:8">
      <c r="A189" s="1" t="s">
        <v>166</v>
      </c>
      <c r="B189" s="12" t="s">
        <v>62</v>
      </c>
      <c r="C189" s="7" t="s">
        <v>64</v>
      </c>
      <c r="D189" s="6" t="s">
        <v>187</v>
      </c>
      <c r="E189" s="13" t="s">
        <v>77</v>
      </c>
      <c r="F189" s="13">
        <v>32</v>
      </c>
      <c r="G189" s="57"/>
      <c r="H189" s="22">
        <f t="shared" si="2"/>
        <v>0</v>
      </c>
    </row>
    <row r="190" spans="1:8">
      <c r="A190" s="1" t="s">
        <v>166</v>
      </c>
      <c r="B190" s="12" t="s">
        <v>62</v>
      </c>
      <c r="C190" s="7" t="s">
        <v>65</v>
      </c>
      <c r="D190" s="6" t="s">
        <v>188</v>
      </c>
      <c r="E190" s="13" t="s">
        <v>77</v>
      </c>
      <c r="F190" s="13">
        <v>10</v>
      </c>
      <c r="G190" s="57"/>
      <c r="H190" s="22">
        <f t="shared" si="2"/>
        <v>0</v>
      </c>
    </row>
    <row r="191" spans="1:8">
      <c r="A191" s="1" t="s">
        <v>166</v>
      </c>
      <c r="B191" s="12" t="s">
        <v>62</v>
      </c>
      <c r="C191" s="7" t="s">
        <v>73</v>
      </c>
      <c r="D191" s="6" t="s">
        <v>189</v>
      </c>
      <c r="E191" s="13" t="s">
        <v>77</v>
      </c>
      <c r="F191" s="13">
        <v>11</v>
      </c>
      <c r="G191" s="57"/>
      <c r="H191" s="22">
        <f t="shared" si="2"/>
        <v>0</v>
      </c>
    </row>
    <row r="192" spans="1:8">
      <c r="A192" s="1" t="s">
        <v>166</v>
      </c>
      <c r="B192" s="12" t="s">
        <v>62</v>
      </c>
      <c r="C192" s="7" t="s">
        <v>75</v>
      </c>
      <c r="D192" s="6" t="s">
        <v>190</v>
      </c>
      <c r="E192" s="13" t="s">
        <v>77</v>
      </c>
      <c r="F192" s="13">
        <v>3</v>
      </c>
      <c r="G192" s="57"/>
      <c r="H192" s="22">
        <f t="shared" si="2"/>
        <v>0</v>
      </c>
    </row>
    <row r="193" spans="1:8">
      <c r="A193" s="1" t="s">
        <v>166</v>
      </c>
      <c r="B193" s="12" t="s">
        <v>62</v>
      </c>
      <c r="C193" s="7" t="s">
        <v>78</v>
      </c>
      <c r="D193" s="6" t="s">
        <v>191</v>
      </c>
      <c r="E193" s="13" t="s">
        <v>77</v>
      </c>
      <c r="F193" s="13">
        <v>4</v>
      </c>
      <c r="G193" s="57"/>
      <c r="H193" s="22">
        <f t="shared" si="2"/>
        <v>0</v>
      </c>
    </row>
    <row r="194" spans="1:8">
      <c r="A194" s="1" t="s">
        <v>166</v>
      </c>
      <c r="B194" s="12" t="s">
        <v>62</v>
      </c>
      <c r="C194" s="7" t="s">
        <v>80</v>
      </c>
      <c r="D194" s="6" t="s">
        <v>192</v>
      </c>
      <c r="E194" s="13" t="s">
        <v>77</v>
      </c>
      <c r="F194" s="13">
        <v>22</v>
      </c>
      <c r="G194" s="57"/>
      <c r="H194" s="22">
        <f t="shared" si="2"/>
        <v>0</v>
      </c>
    </row>
    <row r="195" spans="1:8">
      <c r="A195" s="1" t="s">
        <v>166</v>
      </c>
      <c r="B195" s="12" t="s">
        <v>62</v>
      </c>
      <c r="C195" s="7" t="s">
        <v>82</v>
      </c>
      <c r="D195" s="6" t="s">
        <v>111</v>
      </c>
      <c r="E195" s="13" t="s">
        <v>77</v>
      </c>
      <c r="F195" s="13">
        <v>12</v>
      </c>
      <c r="G195" s="57"/>
      <c r="H195" s="22">
        <f t="shared" si="2"/>
        <v>0</v>
      </c>
    </row>
    <row r="196" spans="1:8">
      <c r="A196" s="1" t="s">
        <v>166</v>
      </c>
      <c r="B196" s="12" t="s">
        <v>62</v>
      </c>
      <c r="C196" s="7" t="s">
        <v>84</v>
      </c>
      <c r="D196" s="6" t="s">
        <v>193</v>
      </c>
      <c r="E196" s="13" t="s">
        <v>77</v>
      </c>
      <c r="F196" s="13">
        <v>3</v>
      </c>
      <c r="G196" s="57"/>
      <c r="H196" s="22">
        <f t="shared" si="2"/>
        <v>0</v>
      </c>
    </row>
    <row r="197" spans="1:8">
      <c r="A197" s="1" t="s">
        <v>166</v>
      </c>
      <c r="B197" s="12" t="s">
        <v>62</v>
      </c>
      <c r="C197" s="7" t="s">
        <v>86</v>
      </c>
      <c r="D197" s="6" t="s">
        <v>194</v>
      </c>
      <c r="E197" s="13" t="s">
        <v>77</v>
      </c>
      <c r="F197" s="13">
        <v>12</v>
      </c>
      <c r="G197" s="57"/>
      <c r="H197" s="22">
        <f t="shared" si="2"/>
        <v>0</v>
      </c>
    </row>
    <row r="198" spans="1:8">
      <c r="A198" s="1" t="s">
        <v>166</v>
      </c>
      <c r="B198" s="12" t="s">
        <v>62</v>
      </c>
      <c r="C198" s="7" t="s">
        <v>88</v>
      </c>
      <c r="D198" s="6" t="s">
        <v>195</v>
      </c>
      <c r="E198" s="13" t="s">
        <v>77</v>
      </c>
      <c r="F198" s="13">
        <v>4</v>
      </c>
      <c r="G198" s="57"/>
      <c r="H198" s="22">
        <f t="shared" si="2"/>
        <v>0</v>
      </c>
    </row>
    <row r="199" spans="1:8">
      <c r="A199" s="1" t="s">
        <v>166</v>
      </c>
      <c r="B199" s="12" t="s">
        <v>62</v>
      </c>
      <c r="C199" s="7" t="s">
        <v>90</v>
      </c>
      <c r="D199" s="6" t="s">
        <v>196</v>
      </c>
      <c r="E199" s="13" t="s">
        <v>77</v>
      </c>
      <c r="F199" s="13">
        <v>2</v>
      </c>
      <c r="G199" s="57"/>
      <c r="H199" s="22">
        <f t="shared" si="2"/>
        <v>0</v>
      </c>
    </row>
    <row r="200" spans="1:8">
      <c r="A200" s="1" t="s">
        <v>166</v>
      </c>
      <c r="B200" s="12" t="s">
        <v>62</v>
      </c>
      <c r="C200" s="7" t="s">
        <v>93</v>
      </c>
      <c r="D200" s="6" t="s">
        <v>197</v>
      </c>
      <c r="E200" s="13" t="s">
        <v>77</v>
      </c>
      <c r="F200" s="13">
        <v>2</v>
      </c>
      <c r="G200" s="57"/>
      <c r="H200" s="22">
        <f t="shared" si="2"/>
        <v>0</v>
      </c>
    </row>
    <row r="201" spans="1:8">
      <c r="A201" s="1" t="s">
        <v>166</v>
      </c>
      <c r="B201" s="12" t="s">
        <v>62</v>
      </c>
      <c r="C201" s="7" t="s">
        <v>95</v>
      </c>
      <c r="D201" s="6" t="s">
        <v>198</v>
      </c>
      <c r="E201" s="13" t="s">
        <v>77</v>
      </c>
      <c r="F201" s="13">
        <v>6</v>
      </c>
      <c r="G201" s="57"/>
      <c r="H201" s="22">
        <f t="shared" si="2"/>
        <v>0</v>
      </c>
    </row>
    <row r="202" spans="1:8" ht="40.5">
      <c r="A202" s="1" t="s">
        <v>166</v>
      </c>
      <c r="B202" s="12" t="s">
        <v>62</v>
      </c>
      <c r="C202" s="7" t="s">
        <v>114</v>
      </c>
      <c r="D202" s="6" t="s">
        <v>139</v>
      </c>
      <c r="E202" s="13" t="s">
        <v>77</v>
      </c>
      <c r="F202" s="13">
        <v>24</v>
      </c>
      <c r="G202" s="57"/>
      <c r="H202" s="22">
        <f t="shared" si="2"/>
        <v>0</v>
      </c>
    </row>
    <row r="203" spans="1:8">
      <c r="G203" s="57"/>
    </row>
    <row r="204" spans="1:8" ht="54">
      <c r="A204" s="1" t="s">
        <v>166</v>
      </c>
      <c r="B204" s="12" t="s">
        <v>64</v>
      </c>
      <c r="D204" s="6" t="s">
        <v>199</v>
      </c>
      <c r="G204" s="57"/>
    </row>
    <row r="205" spans="1:8">
      <c r="A205" s="1" t="s">
        <v>166</v>
      </c>
      <c r="B205" s="12" t="s">
        <v>64</v>
      </c>
      <c r="C205" s="12" t="s">
        <v>60</v>
      </c>
      <c r="D205" s="6" t="s">
        <v>200</v>
      </c>
      <c r="E205" s="13" t="s">
        <v>68</v>
      </c>
      <c r="F205" s="13">
        <f>1.2*F186</f>
        <v>100.8</v>
      </c>
      <c r="G205" s="57"/>
      <c r="H205" s="22">
        <f t="shared" si="2"/>
        <v>0</v>
      </c>
    </row>
    <row r="206" spans="1:8">
      <c r="A206" s="1" t="s">
        <v>166</v>
      </c>
      <c r="B206" s="12" t="s">
        <v>64</v>
      </c>
      <c r="C206" s="12" t="s">
        <v>61</v>
      </c>
      <c r="D206" s="6" t="s">
        <v>201</v>
      </c>
      <c r="E206" s="13" t="s">
        <v>68</v>
      </c>
      <c r="F206" s="13">
        <f>F197*0.5</f>
        <v>6</v>
      </c>
      <c r="G206" s="57"/>
      <c r="H206" s="22">
        <f t="shared" si="2"/>
        <v>0</v>
      </c>
    </row>
    <row r="207" spans="1:8">
      <c r="A207" s="1" t="s">
        <v>166</v>
      </c>
      <c r="B207" s="12" t="s">
        <v>64</v>
      </c>
      <c r="C207" s="12" t="s">
        <v>62</v>
      </c>
      <c r="D207" s="6" t="s">
        <v>202</v>
      </c>
      <c r="E207" s="13" t="s">
        <v>68</v>
      </c>
      <c r="F207" s="13">
        <v>2</v>
      </c>
      <c r="G207" s="57"/>
      <c r="H207" s="22">
        <f t="shared" si="2"/>
        <v>0</v>
      </c>
    </row>
    <row r="208" spans="1:8">
      <c r="A208" s="1" t="s">
        <v>166</v>
      </c>
      <c r="B208" s="12" t="s">
        <v>64</v>
      </c>
      <c r="C208" s="12" t="s">
        <v>64</v>
      </c>
      <c r="D208" s="6" t="s">
        <v>203</v>
      </c>
      <c r="E208" s="13" t="s">
        <v>68</v>
      </c>
      <c r="F208" s="13">
        <v>2</v>
      </c>
      <c r="G208" s="57"/>
      <c r="H208" s="22">
        <f t="shared" si="2"/>
        <v>0</v>
      </c>
    </row>
    <row r="209" spans="1:8">
      <c r="A209" s="1" t="s">
        <v>166</v>
      </c>
      <c r="B209" s="12" t="s">
        <v>64</v>
      </c>
      <c r="C209" s="12" t="s">
        <v>65</v>
      </c>
      <c r="D209" s="6" t="s">
        <v>204</v>
      </c>
      <c r="E209" s="13" t="s">
        <v>68</v>
      </c>
      <c r="F209" s="13">
        <v>2</v>
      </c>
      <c r="G209" s="57"/>
      <c r="H209" s="22">
        <f t="shared" si="2"/>
        <v>0</v>
      </c>
    </row>
    <row r="210" spans="1:8">
      <c r="A210" s="1" t="s">
        <v>166</v>
      </c>
      <c r="B210" s="12" t="s">
        <v>64</v>
      </c>
      <c r="C210" s="12" t="s">
        <v>73</v>
      </c>
      <c r="D210" s="6" t="s">
        <v>205</v>
      </c>
      <c r="E210" s="13" t="s">
        <v>68</v>
      </c>
      <c r="F210" s="13">
        <v>2</v>
      </c>
      <c r="G210" s="57"/>
      <c r="H210" s="22">
        <f t="shared" si="2"/>
        <v>0</v>
      </c>
    </row>
    <row r="211" spans="1:8">
      <c r="A211" s="1" t="s">
        <v>166</v>
      </c>
      <c r="B211" s="12" t="s">
        <v>64</v>
      </c>
      <c r="C211" s="12" t="s">
        <v>75</v>
      </c>
      <c r="D211" s="6" t="s">
        <v>206</v>
      </c>
      <c r="E211" s="13" t="s">
        <v>68</v>
      </c>
      <c r="F211" s="13">
        <v>2</v>
      </c>
      <c r="G211" s="57"/>
      <c r="H211" s="22">
        <f t="shared" si="2"/>
        <v>0</v>
      </c>
    </row>
    <row r="212" spans="1:8" ht="40.5">
      <c r="A212" s="1" t="s">
        <v>166</v>
      </c>
      <c r="B212" s="12" t="s">
        <v>64</v>
      </c>
      <c r="C212" s="12" t="s">
        <v>78</v>
      </c>
      <c r="D212" s="6" t="s">
        <v>207</v>
      </c>
      <c r="E212" s="13" t="s">
        <v>208</v>
      </c>
      <c r="F212" s="13">
        <f>ROUND(3*(0.9^2*3.14/4+2*0.9*3.14)*4*1.2,0)</f>
        <v>91</v>
      </c>
      <c r="G212" s="57"/>
      <c r="H212" s="22">
        <f t="shared" si="2"/>
        <v>0</v>
      </c>
    </row>
    <row r="213" spans="1:8">
      <c r="G213" s="57"/>
    </row>
    <row r="214" spans="1:8">
      <c r="A214" s="1" t="s">
        <v>166</v>
      </c>
      <c r="B214" s="12" t="s">
        <v>65</v>
      </c>
      <c r="D214" s="6" t="s">
        <v>209</v>
      </c>
      <c r="G214" s="57"/>
    </row>
    <row r="215" spans="1:8" ht="135">
      <c r="A215" s="1" t="s">
        <v>166</v>
      </c>
      <c r="B215" s="12" t="s">
        <v>65</v>
      </c>
      <c r="C215" s="12" t="s">
        <v>60</v>
      </c>
      <c r="D215" s="6" t="s">
        <v>248</v>
      </c>
      <c r="E215" s="13" t="s">
        <v>63</v>
      </c>
      <c r="F215" s="13">
        <v>20</v>
      </c>
      <c r="G215" s="57"/>
      <c r="H215" s="22">
        <f t="shared" si="2"/>
        <v>0</v>
      </c>
    </row>
    <row r="216" spans="1:8" ht="175.5">
      <c r="A216" s="1" t="s">
        <v>166</v>
      </c>
      <c r="B216" s="12" t="s">
        <v>65</v>
      </c>
      <c r="C216" s="12" t="s">
        <v>61</v>
      </c>
      <c r="D216" s="6" t="s">
        <v>254</v>
      </c>
      <c r="E216" s="13" t="s">
        <v>77</v>
      </c>
      <c r="F216" s="13">
        <v>1</v>
      </c>
      <c r="G216" s="57"/>
      <c r="H216" s="22">
        <f t="shared" si="2"/>
        <v>0</v>
      </c>
    </row>
    <row r="217" spans="1:8" ht="40.5">
      <c r="A217" s="1" t="s">
        <v>166</v>
      </c>
      <c r="B217" s="12" t="s">
        <v>65</v>
      </c>
      <c r="C217" s="12" t="s">
        <v>62</v>
      </c>
      <c r="D217" s="6" t="s">
        <v>210</v>
      </c>
      <c r="E217" s="13" t="s">
        <v>211</v>
      </c>
      <c r="F217" s="13">
        <v>100</v>
      </c>
      <c r="G217" s="57"/>
      <c r="H217" s="22">
        <f t="shared" si="2"/>
        <v>0</v>
      </c>
    </row>
    <row r="218" spans="1:8" ht="27">
      <c r="A218" s="1" t="s">
        <v>166</v>
      </c>
      <c r="B218" s="12" t="s">
        <v>65</v>
      </c>
      <c r="C218" s="12" t="s">
        <v>64</v>
      </c>
      <c r="D218" s="6" t="s">
        <v>212</v>
      </c>
      <c r="E218" s="13" t="s">
        <v>211</v>
      </c>
      <c r="F218" s="13">
        <v>20</v>
      </c>
      <c r="G218" s="57"/>
      <c r="H218" s="22">
        <f t="shared" ref="H218" si="3">ROUND(F218*G218,2)</f>
        <v>0</v>
      </c>
    </row>
    <row r="219" spans="1:8">
      <c r="G219" s="57"/>
    </row>
    <row r="220" spans="1:8" ht="13.15" customHeight="1">
      <c r="A220" s="28" t="str">
        <f>A157</f>
        <v>B</v>
      </c>
      <c r="B220" s="29"/>
      <c r="C220" s="29"/>
      <c r="D220" s="34" t="str">
        <f>D157</f>
        <v>PODSTANICA</v>
      </c>
      <c r="E220" s="79" t="s">
        <v>165</v>
      </c>
      <c r="F220" s="79"/>
      <c r="G220" s="60"/>
      <c r="H220" s="35">
        <f>SUM(H158:H219)</f>
        <v>0</v>
      </c>
    </row>
    <row r="221" spans="1:8">
      <c r="G221" s="57"/>
    </row>
    <row r="222" spans="1:8">
      <c r="G222" s="57"/>
    </row>
    <row r="223" spans="1:8" ht="20.100000000000001" customHeight="1">
      <c r="A223" s="36" t="s">
        <v>213</v>
      </c>
      <c r="B223" s="37"/>
      <c r="C223" s="37"/>
      <c r="D223" s="38" t="s">
        <v>214</v>
      </c>
      <c r="E223" s="39"/>
      <c r="F223" s="39"/>
      <c r="G223" s="61"/>
      <c r="H223" s="38"/>
    </row>
    <row r="224" spans="1:8">
      <c r="G224" s="57"/>
    </row>
    <row r="225" spans="1:8" ht="54">
      <c r="A225" s="1" t="s">
        <v>213</v>
      </c>
      <c r="B225" s="12" t="s">
        <v>60</v>
      </c>
      <c r="D225" s="6" t="s">
        <v>215</v>
      </c>
      <c r="E225" s="13" t="s">
        <v>59</v>
      </c>
      <c r="F225" s="13">
        <v>1</v>
      </c>
      <c r="G225" s="56"/>
      <c r="H225" s="22">
        <f t="shared" ref="H225" si="4">ROUND(F225*G225,2)</f>
        <v>0</v>
      </c>
    </row>
    <row r="226" spans="1:8">
      <c r="A226" s="6"/>
      <c r="B226" s="6"/>
      <c r="G226" s="57"/>
    </row>
    <row r="227" spans="1:8" ht="40.5">
      <c r="A227" s="1" t="s">
        <v>213</v>
      </c>
      <c r="B227" s="12" t="s">
        <v>61</v>
      </c>
      <c r="C227" s="26"/>
      <c r="D227" s="6" t="s">
        <v>164</v>
      </c>
      <c r="E227" s="13" t="s">
        <v>59</v>
      </c>
      <c r="F227" s="13">
        <v>1</v>
      </c>
      <c r="G227" s="56"/>
      <c r="H227" s="22">
        <f t="shared" ref="H227" si="5">ROUND(F227*G227,2)</f>
        <v>0</v>
      </c>
    </row>
    <row r="228" spans="1:8">
      <c r="G228" s="62"/>
    </row>
    <row r="229" spans="1:8" ht="20.100000000000001" customHeight="1">
      <c r="A229" s="36" t="str">
        <f>A223</f>
        <v>C</v>
      </c>
      <c r="B229" s="37"/>
      <c r="C229" s="37"/>
      <c r="D229" s="40" t="str">
        <f>D223</f>
        <v>ZAVRŠNI RADOVI I USLUGE</v>
      </c>
      <c r="E229" s="80" t="s">
        <v>165</v>
      </c>
      <c r="F229" s="80"/>
      <c r="G229" s="63"/>
      <c r="H229" s="41">
        <f>SUM(H224:H228)</f>
        <v>0</v>
      </c>
    </row>
    <row r="230" spans="1:8">
      <c r="G230" s="62"/>
    </row>
    <row r="231" spans="1:8">
      <c r="G231" s="62"/>
    </row>
    <row r="232" spans="1:8">
      <c r="G232" s="62"/>
    </row>
    <row r="233" spans="1:8">
      <c r="G233" s="62"/>
    </row>
    <row r="234" spans="1:8" ht="37.35" customHeight="1">
      <c r="A234" s="2"/>
      <c r="B234" s="3"/>
      <c r="C234" s="3"/>
      <c r="D234" s="4" t="s">
        <v>216</v>
      </c>
      <c r="E234" s="5"/>
      <c r="F234" s="5"/>
      <c r="G234" s="64"/>
      <c r="H234" s="4"/>
    </row>
    <row r="235" spans="1:8" ht="37.35" customHeight="1">
      <c r="A235" s="2"/>
      <c r="B235" s="3"/>
      <c r="C235" s="3"/>
      <c r="D235" s="4"/>
      <c r="E235" s="5"/>
      <c r="F235" s="5"/>
      <c r="G235" s="64"/>
      <c r="H235" s="4"/>
    </row>
    <row r="236" spans="1:8" ht="37.35" customHeight="1">
      <c r="A236" s="2" t="str">
        <f>A154</f>
        <v>A</v>
      </c>
      <c r="B236" s="3"/>
      <c r="C236" s="3"/>
      <c r="D236" s="8" t="str">
        <f>D154</f>
        <v>ZAHVAT MORA</v>
      </c>
      <c r="E236" s="5"/>
      <c r="F236" s="5"/>
      <c r="G236" s="64"/>
      <c r="H236" s="42">
        <f>H154</f>
        <v>0</v>
      </c>
    </row>
    <row r="237" spans="1:8" ht="37.35" customHeight="1">
      <c r="A237" s="2" t="str">
        <f>A220</f>
        <v>B</v>
      </c>
      <c r="B237" s="3"/>
      <c r="C237" s="3"/>
      <c r="D237" s="8" t="str">
        <f>D220</f>
        <v>PODSTANICA</v>
      </c>
      <c r="E237" s="5"/>
      <c r="F237" s="5"/>
      <c r="G237" s="64"/>
      <c r="H237" s="42">
        <f>H220</f>
        <v>0</v>
      </c>
    </row>
    <row r="238" spans="1:8" ht="37.35" customHeight="1">
      <c r="A238" s="2" t="str">
        <f>A229</f>
        <v>C</v>
      </c>
      <c r="B238" s="3"/>
      <c r="C238" s="3"/>
      <c r="D238" s="8" t="str">
        <f>D229</f>
        <v>ZAVRŠNI RADOVI I USLUGE</v>
      </c>
      <c r="E238" s="5"/>
      <c r="F238" s="5"/>
      <c r="G238" s="64"/>
      <c r="H238" s="42">
        <f>H229</f>
        <v>0</v>
      </c>
    </row>
    <row r="239" spans="1:8" ht="37.35" customHeight="1">
      <c r="A239" s="2"/>
      <c r="B239" s="3"/>
      <c r="C239" s="3"/>
      <c r="D239" s="4" t="s">
        <v>165</v>
      </c>
      <c r="E239" s="5"/>
      <c r="F239" s="5"/>
      <c r="G239" s="64"/>
      <c r="H239" s="43">
        <f>SUM(H236:H238)</f>
        <v>0</v>
      </c>
    </row>
    <row r="240" spans="1:8" ht="37.35" customHeight="1">
      <c r="G240" s="57"/>
    </row>
    <row r="241" spans="1:8">
      <c r="G241" s="57"/>
    </row>
    <row r="242" spans="1:8">
      <c r="G242" s="57"/>
    </row>
    <row r="243" spans="1:8">
      <c r="G243" s="57"/>
    </row>
    <row r="244" spans="1:8">
      <c r="G244" s="57"/>
    </row>
    <row r="245" spans="1:8" ht="28.35" customHeight="1">
      <c r="A245" s="17" t="s">
        <v>217</v>
      </c>
      <c r="B245" s="44"/>
      <c r="C245" s="44"/>
      <c r="D245" s="44" t="s">
        <v>218</v>
      </c>
      <c r="E245" s="45"/>
      <c r="F245" s="45"/>
      <c r="G245" s="65"/>
      <c r="H245" s="21"/>
    </row>
    <row r="246" spans="1:8">
      <c r="A246" s="46"/>
      <c r="B246" s="6"/>
      <c r="C246" s="6"/>
      <c r="D246" s="6" t="s">
        <v>219</v>
      </c>
      <c r="E246" s="6"/>
      <c r="F246" s="6"/>
      <c r="G246" s="57"/>
    </row>
    <row r="247" spans="1:8" ht="40.5">
      <c r="A247" s="46"/>
      <c r="B247" s="6"/>
      <c r="C247" s="6"/>
      <c r="D247" s="6" t="s">
        <v>31</v>
      </c>
      <c r="E247" s="6"/>
      <c r="F247" s="6"/>
      <c r="G247" s="57"/>
    </row>
    <row r="248" spans="1:8" ht="40.5">
      <c r="A248" s="46"/>
      <c r="B248" s="6"/>
      <c r="C248" s="6"/>
      <c r="D248" s="6" t="s">
        <v>220</v>
      </c>
      <c r="E248" s="6"/>
      <c r="F248" s="6"/>
      <c r="G248" s="57"/>
    </row>
    <row r="249" spans="1:8">
      <c r="A249" s="46"/>
      <c r="B249" s="6"/>
      <c r="C249" s="6"/>
      <c r="E249" s="6"/>
      <c r="F249" s="6"/>
      <c r="G249" s="57"/>
    </row>
    <row r="250" spans="1:8" ht="408.6" customHeight="1">
      <c r="A250" s="73" t="s">
        <v>217</v>
      </c>
      <c r="B250" s="73">
        <v>1</v>
      </c>
      <c r="C250" s="73"/>
      <c r="D250" s="71" t="s">
        <v>221</v>
      </c>
      <c r="E250" s="73" t="s">
        <v>59</v>
      </c>
      <c r="F250" s="73">
        <v>1</v>
      </c>
      <c r="G250" s="75"/>
      <c r="H250" s="77">
        <f>F250*G250</f>
        <v>0</v>
      </c>
    </row>
    <row r="251" spans="1:8" ht="112.15" customHeight="1">
      <c r="A251" s="74"/>
      <c r="B251" s="74"/>
      <c r="C251" s="74"/>
      <c r="D251" s="72"/>
      <c r="E251" s="74"/>
      <c r="F251" s="74"/>
      <c r="G251" s="76"/>
      <c r="H251" s="78"/>
    </row>
    <row r="252" spans="1:8">
      <c r="A252" s="46" t="s">
        <v>217</v>
      </c>
      <c r="B252" s="6">
        <v>2</v>
      </c>
      <c r="C252" s="6"/>
      <c r="D252" s="6" t="s">
        <v>222</v>
      </c>
      <c r="G252" s="57"/>
    </row>
    <row r="253" spans="1:8" ht="27">
      <c r="A253" s="46" t="s">
        <v>217</v>
      </c>
      <c r="B253" s="6">
        <v>2</v>
      </c>
      <c r="C253" s="6" t="s">
        <v>60</v>
      </c>
      <c r="D253" s="6" t="s">
        <v>223</v>
      </c>
      <c r="E253" s="13" t="s">
        <v>224</v>
      </c>
      <c r="F253" s="13">
        <v>60</v>
      </c>
      <c r="G253" s="57"/>
      <c r="H253" s="22">
        <f t="shared" ref="H253:H260" si="6">F253*G253</f>
        <v>0</v>
      </c>
    </row>
    <row r="254" spans="1:8" ht="27">
      <c r="A254" s="46" t="s">
        <v>217</v>
      </c>
      <c r="B254" s="6">
        <v>2</v>
      </c>
      <c r="C254" s="6" t="s">
        <v>61</v>
      </c>
      <c r="D254" s="6" t="s">
        <v>225</v>
      </c>
      <c r="E254" s="13" t="s">
        <v>224</v>
      </c>
      <c r="F254" s="13">
        <v>60</v>
      </c>
      <c r="G254" s="57"/>
      <c r="H254" s="22">
        <f t="shared" si="6"/>
        <v>0</v>
      </c>
    </row>
    <row r="255" spans="1:8" ht="27">
      <c r="A255" s="46" t="s">
        <v>217</v>
      </c>
      <c r="B255" s="6">
        <v>2</v>
      </c>
      <c r="C255" s="6" t="s">
        <v>62</v>
      </c>
      <c r="D255" s="6" t="s">
        <v>226</v>
      </c>
      <c r="E255" s="13" t="s">
        <v>224</v>
      </c>
      <c r="F255" s="13">
        <v>10</v>
      </c>
      <c r="G255" s="57"/>
      <c r="H255" s="22">
        <f t="shared" si="6"/>
        <v>0</v>
      </c>
    </row>
    <row r="256" spans="1:8">
      <c r="A256" s="46" t="s">
        <v>217</v>
      </c>
      <c r="B256" s="6">
        <v>2</v>
      </c>
      <c r="C256" s="6" t="s">
        <v>64</v>
      </c>
      <c r="D256" s="6" t="s">
        <v>227</v>
      </c>
      <c r="E256" s="13" t="s">
        <v>224</v>
      </c>
      <c r="F256" s="13">
        <v>20</v>
      </c>
      <c r="G256" s="57"/>
      <c r="H256" s="22">
        <f t="shared" si="6"/>
        <v>0</v>
      </c>
    </row>
    <row r="257" spans="1:8">
      <c r="A257" s="46" t="s">
        <v>217</v>
      </c>
      <c r="B257" s="6">
        <v>2</v>
      </c>
      <c r="C257" s="6" t="s">
        <v>65</v>
      </c>
      <c r="D257" s="6" t="s">
        <v>228</v>
      </c>
      <c r="E257" s="13" t="s">
        <v>224</v>
      </c>
      <c r="F257" s="13">
        <v>110</v>
      </c>
      <c r="G257" s="57"/>
      <c r="H257" s="22">
        <f t="shared" si="6"/>
        <v>0</v>
      </c>
    </row>
    <row r="258" spans="1:8">
      <c r="A258" s="46" t="s">
        <v>217</v>
      </c>
      <c r="B258" s="6">
        <v>2</v>
      </c>
      <c r="C258" s="6" t="s">
        <v>73</v>
      </c>
      <c r="D258" s="6" t="s">
        <v>229</v>
      </c>
      <c r="E258" s="13" t="s">
        <v>224</v>
      </c>
      <c r="F258" s="13">
        <v>40</v>
      </c>
      <c r="G258" s="57"/>
      <c r="H258" s="22">
        <f t="shared" si="6"/>
        <v>0</v>
      </c>
    </row>
    <row r="259" spans="1:8">
      <c r="A259" s="46" t="s">
        <v>217</v>
      </c>
      <c r="B259" s="6">
        <v>2</v>
      </c>
      <c r="C259" s="6" t="s">
        <v>75</v>
      </c>
      <c r="D259" s="6" t="s">
        <v>230</v>
      </c>
      <c r="E259" s="13" t="s">
        <v>224</v>
      </c>
      <c r="F259" s="13">
        <v>3</v>
      </c>
      <c r="G259" s="57"/>
      <c r="H259" s="22">
        <f t="shared" si="6"/>
        <v>0</v>
      </c>
    </row>
    <row r="260" spans="1:8" ht="40.5">
      <c r="A260" s="46" t="s">
        <v>217</v>
      </c>
      <c r="B260" s="6">
        <v>2</v>
      </c>
      <c r="C260" s="6" t="s">
        <v>78</v>
      </c>
      <c r="D260" s="6" t="s">
        <v>231</v>
      </c>
      <c r="E260" s="13" t="s">
        <v>224</v>
      </c>
      <c r="F260" s="13">
        <v>50</v>
      </c>
      <c r="G260" s="57"/>
      <c r="H260" s="22">
        <f t="shared" si="6"/>
        <v>0</v>
      </c>
    </row>
    <row r="261" spans="1:8">
      <c r="A261" s="46"/>
      <c r="B261" s="6"/>
      <c r="C261" s="6"/>
      <c r="G261" s="57"/>
    </row>
    <row r="262" spans="1:8" ht="27">
      <c r="A262" s="46" t="s">
        <v>217</v>
      </c>
      <c r="B262" s="6">
        <v>3</v>
      </c>
      <c r="C262" s="6"/>
      <c r="D262" s="6" t="s">
        <v>232</v>
      </c>
      <c r="E262" s="13" t="s">
        <v>59</v>
      </c>
      <c r="F262" s="13">
        <v>1</v>
      </c>
      <c r="G262" s="57"/>
      <c r="H262" s="22">
        <f>F262*G262</f>
        <v>0</v>
      </c>
    </row>
    <row r="263" spans="1:8">
      <c r="A263" s="46"/>
      <c r="B263" s="6"/>
      <c r="C263" s="6"/>
      <c r="G263" s="57"/>
    </row>
    <row r="264" spans="1:8" ht="27">
      <c r="A264" s="46" t="s">
        <v>217</v>
      </c>
      <c r="B264" s="6">
        <v>4</v>
      </c>
      <c r="C264" s="6"/>
      <c r="D264" s="6" t="s">
        <v>233</v>
      </c>
      <c r="E264" s="13" t="s">
        <v>59</v>
      </c>
      <c r="F264" s="13">
        <v>1</v>
      </c>
      <c r="G264" s="57"/>
      <c r="H264" s="22">
        <f>F264*G264</f>
        <v>0</v>
      </c>
    </row>
    <row r="265" spans="1:8">
      <c r="A265" s="46"/>
      <c r="B265" s="6"/>
      <c r="C265" s="6"/>
      <c r="G265" s="57"/>
    </row>
    <row r="266" spans="1:8">
      <c r="A266" s="46" t="s">
        <v>217</v>
      </c>
      <c r="B266" s="6">
        <v>5</v>
      </c>
      <c r="C266" s="6"/>
      <c r="D266" s="6" t="s">
        <v>234</v>
      </c>
      <c r="E266" s="13" t="s">
        <v>59</v>
      </c>
      <c r="F266" s="13">
        <v>1</v>
      </c>
      <c r="G266" s="57"/>
      <c r="H266" s="22">
        <f>F266*G266</f>
        <v>0</v>
      </c>
    </row>
    <row r="267" spans="1:8">
      <c r="A267" s="46"/>
      <c r="B267" s="6"/>
      <c r="C267" s="6"/>
      <c r="G267" s="57"/>
    </row>
    <row r="268" spans="1:8">
      <c r="A268" s="46" t="s">
        <v>217</v>
      </c>
      <c r="B268" s="6">
        <v>6</v>
      </c>
      <c r="C268" s="6"/>
      <c r="D268" s="6" t="s">
        <v>235</v>
      </c>
      <c r="E268" s="13" t="s">
        <v>59</v>
      </c>
      <c r="F268" s="13">
        <v>1</v>
      </c>
      <c r="G268" s="57"/>
      <c r="H268" s="22">
        <f>F268*G268</f>
        <v>0</v>
      </c>
    </row>
    <row r="269" spans="1:8">
      <c r="B269" s="47"/>
      <c r="C269" s="47"/>
      <c r="D269" s="47"/>
      <c r="E269" s="48"/>
      <c r="F269" s="48"/>
      <c r="G269" s="62"/>
    </row>
    <row r="270" spans="1:8" ht="25.15" customHeight="1">
      <c r="A270" s="17" t="str">
        <f>A245</f>
        <v>D</v>
      </c>
      <c r="B270" s="18"/>
      <c r="C270" s="18"/>
      <c r="D270" s="49" t="str">
        <f>D245</f>
        <v>ELEKTRO RADOVI</v>
      </c>
      <c r="E270" s="69" t="s">
        <v>165</v>
      </c>
      <c r="F270" s="69"/>
      <c r="G270" s="66"/>
      <c r="H270" s="27">
        <f>SUM(H246:H269)</f>
        <v>0</v>
      </c>
    </row>
    <row r="271" spans="1:8">
      <c r="G271" s="62"/>
    </row>
    <row r="272" spans="1:8">
      <c r="G272" s="62"/>
    </row>
    <row r="273" spans="1:8">
      <c r="G273" s="62"/>
    </row>
    <row r="274" spans="1:8" ht="30.6" customHeight="1">
      <c r="D274" s="50" t="s">
        <v>236</v>
      </c>
      <c r="G274" s="62"/>
    </row>
    <row r="275" spans="1:8" ht="30.6" customHeight="1">
      <c r="G275" s="62"/>
    </row>
    <row r="276" spans="1:8" ht="30.6" customHeight="1">
      <c r="D276" s="51" t="s">
        <v>237</v>
      </c>
      <c r="G276" s="62"/>
    </row>
    <row r="277" spans="1:8" ht="30.6" customHeight="1">
      <c r="A277" s="2" t="str">
        <f>A154</f>
        <v>A</v>
      </c>
      <c r="B277" s="3"/>
      <c r="C277" s="3"/>
      <c r="D277" s="8" t="str">
        <f>D154</f>
        <v>ZAHVAT MORA</v>
      </c>
      <c r="E277" s="5"/>
      <c r="F277" s="5"/>
      <c r="G277" s="62"/>
      <c r="H277" s="55">
        <f>H154</f>
        <v>0</v>
      </c>
    </row>
    <row r="278" spans="1:8" ht="30.6" customHeight="1">
      <c r="A278" s="2" t="str">
        <f>A220</f>
        <v>B</v>
      </c>
      <c r="B278" s="3"/>
      <c r="C278" s="3"/>
      <c r="D278" s="8" t="str">
        <f>D220</f>
        <v>PODSTANICA</v>
      </c>
      <c r="E278" s="5"/>
      <c r="F278" s="5"/>
      <c r="G278" s="62"/>
      <c r="H278" s="55">
        <f>H220</f>
        <v>0</v>
      </c>
    </row>
    <row r="279" spans="1:8" ht="30.6" customHeight="1">
      <c r="A279" s="2" t="str">
        <f>A229</f>
        <v>C</v>
      </c>
      <c r="B279" s="3"/>
      <c r="C279" s="3"/>
      <c r="D279" s="8" t="str">
        <f>D229</f>
        <v>ZAVRŠNI RADOVI I USLUGE</v>
      </c>
      <c r="E279" s="5"/>
      <c r="F279" s="5"/>
      <c r="G279" s="62"/>
      <c r="H279" s="55">
        <f>H229</f>
        <v>0</v>
      </c>
    </row>
    <row r="280" spans="1:8" ht="30.6" customHeight="1">
      <c r="A280" s="2"/>
      <c r="B280" s="3"/>
      <c r="C280" s="3"/>
      <c r="D280" s="4" t="s">
        <v>238</v>
      </c>
      <c r="E280" s="5"/>
      <c r="F280" s="5"/>
      <c r="G280" s="62"/>
      <c r="H280" s="43">
        <f>SUM(H277:H279)</f>
        <v>0</v>
      </c>
    </row>
    <row r="281" spans="1:8" ht="30.6" customHeight="1">
      <c r="G281" s="62"/>
      <c r="H281" s="23"/>
    </row>
    <row r="282" spans="1:8" ht="30.6" customHeight="1">
      <c r="A282" s="2" t="str">
        <f>A270</f>
        <v>D</v>
      </c>
      <c r="D282" s="8" t="str">
        <f>D270</f>
        <v>ELEKTRO RADOVI</v>
      </c>
      <c r="G282" s="62"/>
      <c r="H282" s="55">
        <f>H270</f>
        <v>0</v>
      </c>
    </row>
    <row r="283" spans="1:8" ht="30.6" customHeight="1">
      <c r="G283" s="62"/>
      <c r="H283" s="22"/>
    </row>
    <row r="284" spans="1:8" ht="30.6" customHeight="1">
      <c r="D284" s="4" t="s">
        <v>239</v>
      </c>
      <c r="E284" s="5"/>
      <c r="F284" s="5"/>
      <c r="G284" s="62"/>
      <c r="H284" s="43">
        <f>H282+H280</f>
        <v>0</v>
      </c>
    </row>
  </sheetData>
  <sheetProtection algorithmName="SHA-512" hashValue="8Adbb79BWNh1VFFhT1J7ZTHWDnGP5tuKB6YWcK8M+bX2ZG144lpnwdq8Ur86iLACkYbQut9c6L9Gc2HlcZjUEA==" saltValue="nttovIpZl6Ouljao8XmDtg==" spinCount="100000" sheet="1" objects="1" scenarios="1"/>
  <mergeCells count="32">
    <mergeCell ref="G250:G251"/>
    <mergeCell ref="H250:H251"/>
    <mergeCell ref="E154:F154"/>
    <mergeCell ref="E220:F220"/>
    <mergeCell ref="E229:F229"/>
    <mergeCell ref="E270:F270"/>
    <mergeCell ref="A22:C22"/>
    <mergeCell ref="A24:C24"/>
    <mergeCell ref="A27:C27"/>
    <mergeCell ref="A28:C28"/>
    <mergeCell ref="A64:C64"/>
    <mergeCell ref="D250:D251"/>
    <mergeCell ref="A250:A251"/>
    <mergeCell ref="C250:C251"/>
    <mergeCell ref="B250:B251"/>
    <mergeCell ref="E250:E251"/>
    <mergeCell ref="F250:F251"/>
    <mergeCell ref="A15:C15"/>
    <mergeCell ref="A18:C18"/>
    <mergeCell ref="A19:C19"/>
    <mergeCell ref="A20:C20"/>
    <mergeCell ref="A21:C21"/>
    <mergeCell ref="A9:C9"/>
    <mergeCell ref="A10:C10"/>
    <mergeCell ref="A11:C11"/>
    <mergeCell ref="A12:C12"/>
    <mergeCell ref="A13:C13"/>
    <mergeCell ref="A3:C3"/>
    <mergeCell ref="A4:C4"/>
    <mergeCell ref="A5:C5"/>
    <mergeCell ref="A6:C6"/>
    <mergeCell ref="A7:C7"/>
  </mergeCells>
  <phoneticPr fontId="10" type="noConversion"/>
  <pageMargins left="0.70069444444444395" right="0.32083333333333303" top="1.0729166666666701" bottom="0.47847222222222202" header="0.52986111111111101" footer="0.511811023622047"/>
  <pageSetup paperSize="9" scale="82" orientation="portrait" useFirstPageNumber="1" horizontalDpi="300" verticalDpi="300" r:id="rId1"/>
  <headerFooter>
    <oddHeader>&amp;L&amp;"Arial,Regular"&amp;10TEH-PROJEKT
ENERGETIKA d.o.o.
Rijeka&amp;C&amp;"Arial,Regular"&amp;10&amp;A
&amp;"Liberation Sans Narrow,Bold"&amp;11VL-ZM-23
R00&amp;R&amp;"Arial,Regular"&amp;10List: &amp;P
Listova: &amp;N</oddHead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Template/>
  <TotalTime>23468</TotalTime>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Zvonimir Žarkovac</dc:creator>
  <dc:description/>
  <cp:lastModifiedBy>Ines Prgin</cp:lastModifiedBy>
  <cp:revision>71</cp:revision>
  <cp:lastPrinted>2023-10-12T11:05:08Z</cp:lastPrinted>
  <dcterms:created xsi:type="dcterms:W3CDTF">2019-09-30T13:22:08Z</dcterms:created>
  <dcterms:modified xsi:type="dcterms:W3CDTF">2023-10-12T11:05:22Z</dcterms:modified>
  <dc:language>hr-HR</dc:language>
</cp:coreProperties>
</file>